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Rekapitulace" sheetId="1" r:id="rId1"/>
    <sheet name="SO 01" sheetId="2" r:id="rId2"/>
    <sheet name="SO 02" sheetId="3" r:id="rId3"/>
    <sheet name="SO 03" sheetId="4" r:id="rId4"/>
    <sheet name="SO 04" sheetId="5" r:id="rId5"/>
    <sheet name="SO 05" sheetId="6" r:id="rId6"/>
    <sheet name="SO 90-90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<sst xmlns="http://schemas.openxmlformats.org/spreadsheetml/2006/main" count="2668" uniqueCount="659">
  <si>
    <t>Firma: SUDOP BRNO, spol. s r.o.</t>
  </si>
  <si>
    <t>Rekapitulace ceny</t>
  </si>
  <si>
    <t>Stavba: 23099 - Rekonstrukce mostu v km 133,610 na trati Retz - Kolín 4/2024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</si>
  <si>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</si>
  <si>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</si>
  <si>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</si>
  <si>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</si>
  <si>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</si>
  <si>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</si>
  <si>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</si>
  <si>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</si>
  <si>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</si>
  <si>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</si>
  <si>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</si>
  <si>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</si>
  <si>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23099</t>
  </si>
  <si>
    <t>Rekonstrukce mostu v km 133,610 na trati Retz - Kolín 4/2024</t>
  </si>
  <si>
    <t>O</t>
  </si>
  <si>
    <t>Rozpočet:</t>
  </si>
  <si>
    <t>0,00</t>
  </si>
  <si>
    <t>15,00</t>
  </si>
  <si>
    <t>21,00</t>
  </si>
  <si>
    <t>3</t>
  </si>
  <si>
    <t>2</t>
  </si>
  <si>
    <t>SO 01</t>
  </si>
  <si>
    <t>Kolejové řešení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</si>
  <si>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</si>
  <si>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</si>
  <si>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</si>
  <si>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</si>
  <si>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</si>
  <si>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</si>
  <si>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</si>
  <si>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</si>
  <si>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</si>
  <si>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</si>
  <si>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</si>
  <si>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</si>
  <si>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</si>
  <si>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</si>
  <si>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</si>
  <si>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</si>
  <si>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</si>
  <si>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</si>
  <si>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</si>
  <si>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</si>
  <si>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R010297</t>
  </si>
  <si>
    <t/>
  </si>
  <si>
    <t>KONTROLA GPK MĚŘICÍM VOZEM</t>
  </si>
  <si>
    <t>km</t>
  </si>
  <si>
    <t>PP</t>
  </si>
  <si>
    <t>Celková délka zřizovaných kolejí.</t>
  </si>
  <si>
    <t>VV</t>
  </si>
  <si>
    <t>133,974-133,066=0,908 [A]</t>
  </si>
  <si>
    <t>TS</t>
  </si>
  <si>
    <t>Zahrnuje veškeré náklady spojené s objednatelem požadovaným měření a vyhodnocením.</t>
  </si>
  <si>
    <t>R020297</t>
  </si>
  <si>
    <t>KONTROLA PROSTOROVÉ PRŮCHODNOSTI KOLEJE</t>
  </si>
  <si>
    <t>Kompletní provedení měření GPK měřícím vozem dle TKP staveb státních drah včetně předání 2 paré záznamu měření. Včetně všech nezbytných nákladů na provedení, včetně přepravy měřícího vozu z domovského stanoviště tam i zpět.</t>
  </si>
  <si>
    <t>Zemní práce</t>
  </si>
  <si>
    <t>11120</t>
  </si>
  <si>
    <t>ODSTRANĚNÍ KŘOVIN</t>
  </si>
  <si>
    <t>m2</t>
  </si>
  <si>
    <t>2356=2 356,000 [A]</t>
  </si>
  <si>
    <t>odstranění křovin a stromů do průměru 100 mm  
doprava dřevin bez ohledu na vzdálenost  
spálení na hromadách nebo štěpkování</t>
  </si>
  <si>
    <t>11203</t>
  </si>
  <si>
    <t>KÁCENÍ STROMŮ D KMENE PŘES 0,9M S ODSTRAN PAŘEZŮ</t>
  </si>
  <si>
    <t>KUS</t>
  </si>
  <si>
    <t>1=1,000 [A]</t>
  </si>
  <si>
    <t>Položka  zahrnuje:  
- poražení stromu a osekání větví  
- spálení větví na hromadách nebo štěpkování  
- dopravu a uložení kmenů, případné další práce s nimi dle pokynů zadávací dokumentace  
- vytrhání nebo vykopání pařezů  
- veškeré zemní práce spojené s odstraněním pařezů  
- dopravu a uložení pařezů, případně další práce s nimi dle pokynů zadávací dokumentace  
- zásyp jam po pařezech  
Položka nezahrnuje:  
- x  
Způsob měření:  
- kácení stromů se měří v [ks] poražených stromů (průměr stromů se měří ve výšce 1,3m nad terénem)</t>
  </si>
  <si>
    <t>11204</t>
  </si>
  <si>
    <t>KÁCENÍ STROMŮ D KMENE DO 0,3M S ODSTRANĚNÍM PAŘEZŮ</t>
  </si>
  <si>
    <t>30=30,000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</si>
  <si>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</si>
  <si>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12273A</t>
  </si>
  <si>
    <t>ODKOPÁVKY A PROKOPÁVKY OBECNÉ TŘ. I - BEZ DOPRAVY</t>
  </si>
  <si>
    <t>M3</t>
  </si>
  <si>
    <t>1605,75=1 605,750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</si>
  <si>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</si>
  <si>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</si>
  <si>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171103</t>
  </si>
  <si>
    <t>ULOŽENÍ SYPANINY DO NÁSYPŮ SE ZHUTNĚNÍM DO 100% PS</t>
  </si>
  <si>
    <t>Rozšíření násypu dle řezů km 133,450-133,500.</t>
  </si>
  <si>
    <t>35=35,000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</si>
  <si>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</si>
  <si>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8</t>
  </si>
  <si>
    <t>18110</t>
  </si>
  <si>
    <t>ÚPRAVA PLÁNĚ SE ZHUTNĚNÍM V HORNINĚ TŘ. I</t>
  </si>
  <si>
    <t>2660=2 660,000 [A]</t>
  </si>
  <si>
    <t>položka zahrnuje úpravu pláně včetně vyrovnání výškových rozdílů. Míru zhutnění určuje projekt.</t>
  </si>
  <si>
    <t>18481</t>
  </si>
  <si>
    <t>OCHRANA STROMŮ BEDNĚNÍM</t>
  </si>
  <si>
    <t>Položka zahrnuje:  
- veškerý materiál, výrobky a polotovary, včetně mimostaveništní a vnitrostaveništní dopravy (rovněž přesuny), včetně naložení a složení, případně s uložením  
Položka nezahrnuje:  
- x</t>
  </si>
  <si>
    <t>R184B14</t>
  </si>
  <si>
    <t>NÁHRADNÍ VÝSADBY</t>
  </si>
  <si>
    <t>SOUBOR</t>
  </si>
  <si>
    <t>Ceny za náhradní výsadbu pro jednotlivé obce vychází z hodnoty ekologické újmy za pokácené dřeviny a jsou uvedeny v TZ</t>
  </si>
  <si>
    <t>Základy</t>
  </si>
  <si>
    <t>11</t>
  </si>
  <si>
    <t>289971</t>
  </si>
  <si>
    <t>OPLÁŠTĚNÍ (ZPEVNĚNÍ) Z GEOTEXTILIE</t>
  </si>
  <si>
    <t>Geotextilie na gabiony</t>
  </si>
  <si>
    <t>442=442,000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</si>
  <si>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</si>
  <si>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</si>
  <si>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12</t>
  </si>
  <si>
    <t>3272A3</t>
  </si>
  <si>
    <t>ZDI OPĚR, ZÁRUB, NÁBŘEŽ Z GABIONŮ RUČNĚ ROVNANÝCH, DRÁT O2,2MM, POVRCHOVÁ ÚPRAVA Zn + Al + PA6</t>
  </si>
  <si>
    <t>66,3=66,300 [A]</t>
  </si>
  <si>
    <t>- položka zahrnuje dodávku a osazení drátěných košů s výplní lomovým kamenem.  
- gabionové matrace se vykazují v pol.č.2722**.</t>
  </si>
  <si>
    <t>Vodorovné konstrukce</t>
  </si>
  <si>
    <t>13</t>
  </si>
  <si>
    <t>45152</t>
  </si>
  <si>
    <t>PODKLADNÍ A VÝPLŇOVÉ VRSTVY Z KAMENIVA DRCENÉHO</t>
  </si>
  <si>
    <t>vrstva pod gabiony.</t>
  </si>
  <si>
    <t>59,67=59,670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</si>
  <si>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</si>
  <si>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</si>
  <si>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14</t>
  </si>
  <si>
    <t>501101</t>
  </si>
  <si>
    <t>ZŘÍZENÍ KONSTRUKČNÍ VRSTVY TĚLESA ŽELEZNIČNÍHO SPODKU ZE ŠTĚRKODRTI NOVÉ</t>
  </si>
  <si>
    <t>560=560,000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</si>
  <si>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</si>
  <si>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15</t>
  </si>
  <si>
    <t>501201</t>
  </si>
  <si>
    <t>ZŘÍZENÍ KONSTRUKČNÍ VRSTVY TĚLESA ŽELEZNIČNÍHO SPODKU Z DRCENÉHO KAMENIVA NOVÉ</t>
  </si>
  <si>
    <t>Podkladní vrstva 0/90.</t>
  </si>
  <si>
    <t>633,5=633,500 [A]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</si>
  <si>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</si>
  <si>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16</t>
  </si>
  <si>
    <t>512550</t>
  </si>
  <si>
    <t>KOLEJOVÉ LOŽE - ZŘÍZENÍ Z KAMENIVA HRUBÉHO DRCENÉHO (ŠTĚRK)</t>
  </si>
  <si>
    <t>756=756,000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</si>
  <si>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</si>
  <si>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17</t>
  </si>
  <si>
    <t>513550</t>
  </si>
  <si>
    <t>KOLEJOVÉ LOŽE - DOPLNĚNÍ Z KAMENIVA HRUBÉHO DRCENÉHO (ŠTĚRK)</t>
  </si>
  <si>
    <t>274=274,000 [A]</t>
  </si>
  <si>
    <t>18</t>
  </si>
  <si>
    <t>52X000</t>
  </si>
  <si>
    <t>KOLEJ ZPĚTNĚ NAMONTOVANÁ Z VYZÍSKANÉHO MATERIÁLU</t>
  </si>
  <si>
    <t>m</t>
  </si>
  <si>
    <t>360=360,000 [A]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</si>
  <si>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</si>
  <si>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19</t>
  </si>
  <si>
    <t>542121</t>
  </si>
  <si>
    <t>SMĚROVÉ A VÝŠKOVÉ VYROVNÁNÍ KOLEJE NA PRAŽCÍCH BETONOVÝCH DO 0,05 M</t>
  </si>
  <si>
    <t>329+219=548,000 [A] 
Celkem: A=548,000 [B]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</si>
  <si>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</si>
  <si>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20</t>
  </si>
  <si>
    <t>543231</t>
  </si>
  <si>
    <t>VÝMĚNA JEDNOTLIVÉHO PRAŽCE BETONOVÉHO PODKLADNICOVÉHO, UPEVNĚNÍ TUHÉ</t>
  </si>
  <si>
    <t>49=49,000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</si>
  <si>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</si>
  <si>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21</t>
  </si>
  <si>
    <t>543332</t>
  </si>
  <si>
    <t>VÝMĚNA KOLEJNICE 49 E1 SPOJITĚ</t>
  </si>
  <si>
    <t>73=73,000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</si>
  <si>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</si>
  <si>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22</t>
  </si>
  <si>
    <t>543411</t>
  </si>
  <si>
    <t>VÝMĚNA UPEVNĚNÍ (ŠROUBŮ, SPON, SVĚREK, KROUŽKŮ) TUHÉHO</t>
  </si>
  <si>
    <t>PÁR</t>
  </si>
  <si>
    <t>833+547=1 380,000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</si>
  <si>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X  
3. Způsob měření:  
Udává se vždy pár, tj. po dvou kusech úložných ploch kolejnice na každém pražci.</t>
  </si>
  <si>
    <t>23</t>
  </si>
  <si>
    <t>543430</t>
  </si>
  <si>
    <t>VÝMĚNA PODLOŽEK POD KOLEJNICEMI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</si>
  <si>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vždy pár, tj. po dvou kusech úložných ploch kolejnice na každém pražci.</t>
  </si>
  <si>
    <t>51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</si>
  <si>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</si>
  <si>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</si>
  <si>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</si>
  <si>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52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</si>
  <si>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</si>
  <si>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</si>
  <si>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</si>
  <si>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24</t>
  </si>
  <si>
    <t>549510</t>
  </si>
  <si>
    <t>ŘEZÁNÍ KOLEJNIC</t>
  </si>
  <si>
    <t>Úprava konců kolejnic.</t>
  </si>
  <si>
    <t>145+3=148,000 [A]</t>
  </si>
  <si>
    <t>1. Položka obsahuje:  
 – rozřezání kolejnic všech profilů  
 – příplatky za ztížené podmínky při práci v koleji, např. překážky po stranách koleje, práci v tunelu ap.  
2. Položka neobsahuje:  
 X  
3. Způsob měření:  
Udává se počet kusů kompletní konstrukce nebo práce..</t>
  </si>
  <si>
    <t>Přidružená stavební výroba</t>
  </si>
  <si>
    <t>25</t>
  </si>
  <si>
    <t>701005</t>
  </si>
  <si>
    <t>VYHLEDÁVACÍ MARKER ZEMNÍ S MOŽNOSTÍ ZÁPISU</t>
  </si>
  <si>
    <t>1. Položka obsahuje:  
 – veškeré práce a materiál obsažený v názvu položky  
2. Položka neobsahuje:  
 X  
3. Způsob měření:  
Udává se počet kusů kompletní konstrukce nebo práce.</t>
  </si>
  <si>
    <t>26</t>
  </si>
  <si>
    <t>75A131</t>
  </si>
  <si>
    <t>KABEL METALICKÝ DVOUPLÁŠŤOVÝ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</si>
  <si>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</si>
  <si>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</si>
  <si>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27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</si>
  <si>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</si>
  <si>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</si>
  <si>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</si>
  <si>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28</t>
  </si>
  <si>
    <t>75B717</t>
  </si>
  <si>
    <t>PŘEPĚŤOVÁ OCHRANA PRO PRVEK V KOLEJIŠTI - MONTÁŽ</t>
  </si>
  <si>
    <t>1. Položka obsahuje:  
 – montáž ochrany dle předpisu dodavatele pro montáž  
 – montáž dodaného zařízení se všemi pomocnými a doplňujícími pracemi a součástmi, případné použití mechanizmů  
2. Položka neobsahuje:  
 X  
3. Způsob měření:  
Udává se počet kusů kompletní konstrukce nebo práce.</t>
  </si>
  <si>
    <t>29</t>
  </si>
  <si>
    <t>75B718</t>
  </si>
  <si>
    <t>PŘEPĚŤOVÁ OCHRANA PRO PRVEK V KOLEJIŠTI - DEMONTÁŽ</t>
  </si>
  <si>
    <t>1. Položka obsahuje:  
 – demontáž ochrany dle předpisu dodavatele pro demontáž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</si>
  <si>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</si>
  <si>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</si>
  <si>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</si>
  <si>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</si>
  <si>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</si>
  <si>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</si>
  <si>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</si>
  <si>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</si>
  <si>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32</t>
  </si>
  <si>
    <t>75E127</t>
  </si>
  <si>
    <t>CELKOVÁ PROHLÍDKA ZAŘÍZENÍ A VYHOTOVENÍ REVIZNÍ ZPRÁVY</t>
  </si>
  <si>
    <t>HOD</t>
  </si>
  <si>
    <t>16=16,000 [A]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</si>
  <si>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</si>
  <si>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33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</si>
  <si>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</si>
  <si>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</si>
  <si>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</si>
  <si>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34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</si>
  <si>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</si>
  <si>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</si>
  <si>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</si>
  <si>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Ostatní konstrukce a práce</t>
  </si>
  <si>
    <t>35</t>
  </si>
  <si>
    <t>923491</t>
  </si>
  <si>
    <t>STANIČNÍK - TABULE "ŠIROKÁ"</t>
  </si>
  <si>
    <t>km 133,4-133,7.</t>
  </si>
  <si>
    <t>4=4,000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</si>
  <si>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</si>
  <si>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36</t>
  </si>
  <si>
    <t>923821</t>
  </si>
  <si>
    <t>SLOUPEK DN 60 PRO NÁVĚST</t>
  </si>
  <si>
    <t>pro plechové staničníky.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</si>
  <si>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</si>
  <si>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37</t>
  </si>
  <si>
    <t>925110</t>
  </si>
  <si>
    <t>DRÁŽNÍ STEZKY Z DRTI TL. DO 50 MM</t>
  </si>
  <si>
    <t>132,6=132,600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</si>
  <si>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</si>
  <si>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38</t>
  </si>
  <si>
    <t>965010</t>
  </si>
  <si>
    <t>ODSTRANĚNÍ KOLEJOVÉHO LOŽE A DRÁŽNÍCH STEZEK</t>
  </si>
  <si>
    <t>684=684,000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</si>
  <si>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</si>
  <si>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39</t>
  </si>
  <si>
    <t>965114</t>
  </si>
  <si>
    <t>DEMONTÁŽ KOLEJE NA BETONOVÝCH PRAŽCÍCH ROZEBRÁNÍM DO SOUČÁSTÍ</t>
  </si>
  <si>
    <t>V úseku úpravy roštu a GPK budou pražce ponechány na místě.</t>
  </si>
  <si>
    <t>360+548=908,000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</si>
  <si>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</si>
  <si>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40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</si>
  <si>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</si>
  <si>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</si>
  <si>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</si>
  <si>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990</t>
  </si>
  <si>
    <t>Poplatky za skládky</t>
  </si>
  <si>
    <t>41</t>
  </si>
  <si>
    <t>R015111</t>
  </si>
  <si>
    <t>901</t>
  </si>
  <si>
    <t>POPLATKY ZA LIKVIDACI ODPADŮ NEKONTAMINOVANÝCH - 17 05 04 VYTĚŽENÉ ZEMINY A HORNINY - I. TŘÍDA TĚŽITELNOSTI VČETNĚ DOPRAVY</t>
  </si>
  <si>
    <t>T</t>
  </si>
  <si>
    <t>Evidenční položka, Neoceňovat v objektu SO/PS, položka se oceňuje pouze v objektu SO 90-90.  
Způsob likvidace: recyklace, druhotné využití.</t>
  </si>
  <si>
    <t>2023,2=2 023,200 [A]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</si>
  <si>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</si>
  <si>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42</t>
  </si>
  <si>
    <t>R015150</t>
  </si>
  <si>
    <t>POPLATKY ZA LIKVIDACI ODPADŮ NEKONTAMINOVANÝCH - 17 05 08 ŠTĚRK Z KOLEJIŠTĚ (ODPAD PO RECYKLACI) VČETNĚ DOPRAVY</t>
  </si>
  <si>
    <t>969,6=969,600 [A]</t>
  </si>
  <si>
    <t>43</t>
  </si>
  <si>
    <t>R015160</t>
  </si>
  <si>
    <t>POPLATKY ZA LIKVIDACI ODPADŮ NEKONTAMINOVANÝCH - 02 01 03 SMÝCENÉ STROMY A KEŘE VČETNĚ DOPRAVY</t>
  </si>
  <si>
    <t>Evidenční položka, Neoceňovat v objektu SO/PS, položka se oceňuje pouze v objektu SO 90-90.  
Způsob likvidace: kompostování.</t>
  </si>
  <si>
    <t>((plocha keřů * výška) * 0,2 dřevní hmota bez vzduchu %) + ((počet stromů * 0,5) * 0,2 dřevní hmota bez vzduchu %) = m3 / 13 převod na tuny *0,1 odhad hmoty nezpracovatelné štěpkováním/pálením 
10=10,000 [A]</t>
  </si>
  <si>
    <t>1. Položka obsahuje:      
 – veškeré poplatky provozovateli skládky, recyklační linky nebo jiného zařízení na zpracování nebo likvidaci odpadů související s převzetím, uložením, zpracováním nebo likvidací odpadu      
 – náklady spojené s dopravou z místa stavby na místo převzetí provozovatelem skládky, recyklační linky nebo jiného zařízení na zpracování nebo likvidaci odpadů       
 – náklady spojené s vyložením a manipulací s materiálem v místě skládky       
2. Položka neobsahuje:      
 – náklady spojené s naložením a manipulací materiálem       
3. Způsob měření:      
Tunou se rozumí hmotnost odpadu vytříděného v souladu se zákonem č. 541/2020 Sb., o nakládání s odpady, v platném znění.</t>
  </si>
  <si>
    <t>44</t>
  </si>
  <si>
    <t>R015210</t>
  </si>
  <si>
    <t>POPLATKY ZA LIKVIDACI ODPADŮ NEKONTAMINOVANÝCH - 17 01 01 ŽELEZNIČNÍ PRAŽCE BETONOVÉ VČETNĚ DOPRAVY</t>
  </si>
  <si>
    <t>Evidenční položka, Neoceňovat v objektu SO/PS, položka se oceňuje pouze v objektu SO 90-90    
V případě možnosti je u odpadu upředňostnována recyklace před skládkováním.</t>
  </si>
  <si>
    <t>12,91=12,910 [A]</t>
  </si>
  <si>
    <t>45</t>
  </si>
  <si>
    <t>R015260</t>
  </si>
  <si>
    <t>POPLATKY ZA LIKVIDACI ODPADŮ NEKONTAMINOVANÝCH - 07 02 99 PRYŽOVÉ PODLOŽKY (ŽEL. SVRŠEK), VČETNĚ DOPRAVY</t>
  </si>
  <si>
    <t>Evidenční položka, Neoceňovat v objektu SO/PS, položka se oceňuje pouze v objektu SO 90-90.</t>
  </si>
  <si>
    <t>0,199+0,303=0,502 [A]</t>
  </si>
  <si>
    <t>46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</si>
  <si>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</si>
  <si>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</si>
  <si>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položka, Neoceňovat v objektu SO/PS, položka se oceňuje pouze v objektu SO 90-90.  
N odpad: nebezpečné látky: těžké kovy a pod. (třída vyluhovatelnosti překračuje I, a II. třídu a nepřekračuje III. třídu dle vyhlášky 273/2021 Sb.)       
Způsob likvidace: skládka S-NO</t>
  </si>
  <si>
    <t>138,5=138,500 [A]</t>
  </si>
  <si>
    <t>47</t>
  </si>
  <si>
    <t>R015511</t>
  </si>
  <si>
    <t>POPLATKY ZA LIKVIDACI ODPADŮ NEBEZPEČNÝCH - 17 05 07* ŠTĚRK Z KOLEJIŠTĚ LOKÁLNĚ ZNEČIŠTĚNÝ ROPNÝMI LÁTKAMI (VÝHYBKY) - BIODEGRADACE, VČETNĚ DOPRAVY</t>
  </si>
  <si>
    <t>Evidenční položka, Neoceňovat v objektu SO/PS, položka se oceňuje pouze v objektu SO 90-90.  
N odpad: nebezpečné látky: ropné látky        
Způsob likvidace: biodegradace</t>
  </si>
  <si>
    <t>277=277,000 [A]</t>
  </si>
  <si>
    <t>48</t>
  </si>
  <si>
    <t>R015512</t>
  </si>
  <si>
    <t>POPLATKY ZA LIKVIDACI ODPADŮ NEBEZPEČNÝCH - 17 05 03* ZEMINA Z KOLEJIŠTĚ (VÝHYBKY) LOKÁLNĚ ZNEČIŠTĚNÁ ROPNÝMI LÁTKAMI - BIODEGRADACE, VČETNĚ DOPRAVY</t>
  </si>
  <si>
    <t>Evidenční položka, Neoceňovat v objektu SO/PS, položka se oceňuje pouze v objektu SO 90-90  
N odpad: nebezpečné látky: ropné látky        
Způsob likvidace: biodegradace</t>
  </si>
  <si>
    <t>578,1=578,100 [A]</t>
  </si>
  <si>
    <t>49</t>
  </si>
  <si>
    <t>R015513</t>
  </si>
  <si>
    <t>POPLATKY ZA LIKVIDACI ODPADŮ NEBEZPEČNÝCH - 17 05 03* ZEMINA Z KOLEJIŠTĚ (VÝHYBKY) LOKÁLNĚ ZNEČIŠTĚNÁ NEBEZPEČNÝMI LÁTKAMI (NAPŘ. As, Pb) - SKLÁDKA S-NO, VČETNĚ DOPRAVY</t>
  </si>
  <si>
    <t>Evidenční položka, Neoceňovat v objektu SO/PS, položka se oceňuje pouze v objektu SO 90-90    
N odpad: nebezpečné látky: těžké kovy a pod. (třída vyluhovatelnosti překračuje I, a II. třídu a nepřekračuje III. třídu dle vyhlášky 273/2021 Sb.)       
Způsob likvidace: skládka S-NO</t>
  </si>
  <si>
    <t>289=289,000 [A]</t>
  </si>
  <si>
    <t>50</t>
  </si>
  <si>
    <t>R015810</t>
  </si>
  <si>
    <t>POPLATKY ZA LIKVIDACI ODPADŮ NEKONTAMINOVANÝCH - 17 04 05 - ŽELEZNÝ A OCELOVÝ ŠROT, VČETNĚ DOPRAVY</t>
  </si>
  <si>
    <t>Evidenční položka, neoceňovat v objektu SO/PS, položka se oceňuje pouze v objektu SO 90-90.    
Druhotná surovina - výkup</t>
  </si>
  <si>
    <t>14,6=14,600 [A]</t>
  </si>
  <si>
    <t>SO 02</t>
  </si>
  <si>
    <t>Most v ev. km 133,610</t>
  </si>
  <si>
    <t>029511</t>
  </si>
  <si>
    <t>OSTATNÍ POŽADAVKY - POSUDKY A KONTROLY</t>
  </si>
  <si>
    <t>dle požadavků investora, především havní prohlídka mostu</t>
  </si>
  <si>
    <t>zahrnuje veškeré náklady spojené s objednatelem požadovanými pracemi</t>
  </si>
  <si>
    <t>12110A</t>
  </si>
  <si>
    <t>SEJMUTÍ ORNICE NEBO LESNÍ PŮDY - BEZ DOPRAVY</t>
  </si>
  <si>
    <t>4*40m2*0,15m=24,000 [A]</t>
  </si>
  <si>
    <t>položka zahrnuje sejmutí ornice bez ohledu na tloušťku vrstvy  
nezahrnuje uložení na trvalou skládku</t>
  </si>
  <si>
    <t>13173A</t>
  </si>
  <si>
    <t>HLOUBENÍ JAM ZAPAŽ I NEPAŽ TŘ. I - BEZ DOPRAVY</t>
  </si>
  <si>
    <t>nosná konstrukce: 72m2*9,6m=691,200 [A] 
křídla: (14,5m2+6,5m2)*14m=294,000 [B] 
A+B=985,200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</si>
  <si>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</si>
  <si>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</si>
  <si>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</si>
  <si>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</si>
  <si>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</si>
  <si>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</si>
  <si>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4*40m2=160,000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</si>
  <si>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</si>
  <si>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</si>
  <si>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</si>
  <si>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</si>
  <si>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21263</t>
  </si>
  <si>
    <t>TRATIVODY KOMPLET Z TRUB Z PLAST HMOT DN DO 150MM</t>
  </si>
  <si>
    <t>včetně víček na vtoku a úprav dle přílohy 2.041</t>
  </si>
  <si>
    <t>2*21=42,000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</si>
  <si>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</si>
  <si>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272325</t>
  </si>
  <si>
    <t>ZÁKLADY ZE ŽELEZOBETONU DO C30/37</t>
  </si>
  <si>
    <t>příloha 2.211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</si>
  <si>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</si>
  <si>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</si>
  <si>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</si>
  <si>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Položka:  
-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  
Položka nezahrnuje:  
- x</t>
  </si>
  <si>
    <t>R27152</t>
  </si>
  <si>
    <t>POLŠTÁŘE POD ZÁKLADY Z KAMENIVA DRCENÉHO STMELENÉHO POJIVEM</t>
  </si>
  <si>
    <t>0,6m*8,1m*23,5m=114,210 [A]</t>
  </si>
  <si>
    <t>- položka zahrnuje dodávku předepsaného kameniva, mimostaveništní a vnitrostaveništní dopravu a jeho uložení 
- jedná se o nakupovaný materiál 
- dodání materiálů pro uvedenou stabilizaci v požadované kvalitě podle zadávací dokumentace, včetně zeminy a pojiva 
- uložení materiálů pro stabilizaci dle předepsaného technologického předpisu 
- zřízení vrstvy na místě nebo z dovezeného materiálu (z mísícího centra), bez rozlišení šířky, pokládání vrstvy po etapách, příp. dílčích vrstvách, včetně pracovních spar a spojů 
- úprava, očištění, ochrana a zhutnění podloží 
- hutnění na předepsanou míru hutnění 
- průkazní zkoušky, kontrolní zkoušky a kontrolní měření 
- ošetření úložiště po celou dobu práce v něm včetně klimatických opatření 
- ztížení v okolí vedení, konstrukcí a objektů a jejich dočasné zajištění 
- ztížení provádění vč. hutnění ve ztížených podmínkách a stísněných prostorech 
- úpravu povrchu vrstvy</t>
  </si>
  <si>
    <t>348173</t>
  </si>
  <si>
    <t>ZÁBRADLÍ Z DÍLCŮ KOVOVÝCH ŽÁROVĚ ZINK PONOREM S NÁTĚREM</t>
  </si>
  <si>
    <t>kg</t>
  </si>
  <si>
    <t>včetně kotvení a VTD</t>
  </si>
  <si>
    <t>468,13+50,8=518,930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</si>
  <si>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</si>
  <si>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R38912</t>
  </si>
  <si>
    <t>MOSTNÍ RÁMOVÉ KONSTRUKCE Z DÍLCŮ ŽELEZOBETONOVÝCH</t>
  </si>
  <si>
    <t>KPL</t>
  </si>
  <si>
    <t>dodání, skladování, doprava a osazení do definitivní polohy včetně potřebné mechanizace a zpevněných ploch, 
zahrnuje VTD včetně komplexní technologie výroby a montáže 
mostní konstrukce dle přílohy 2.301, 1.001, 3.001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</si>
  <si>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</si>
  <si>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</si>
  <si>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</si>
  <si>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odvodnění rubu</t>
  </si>
  <si>
    <t>2*0,51m2*20m=20,400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</si>
  <si>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</si>
  <si>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</si>
  <si>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</si>
  <si>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odláždění svahu</t>
  </si>
  <si>
    <t>dlažba: 2*23m2*0,1m=4,600 [A] 
prahy: 2*24m*0,3m*0,3m=4,320 [B] 
A+B=8,920 [C]</t>
  </si>
  <si>
    <t>45138</t>
  </si>
  <si>
    <t>PODKL VRSTVY ZE ŽELEZOBET VČET VÝZTUŽE</t>
  </si>
  <si>
    <t>základová deska 
příloha 2.201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</si>
  <si>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</si>
  <si>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457313</t>
  </si>
  <si>
    <t>VYROVNÁVACÍ A SPÁDOVÝ PROSTÝ BETON C16/20</t>
  </si>
  <si>
    <t>2*0,12m2*20m=4,800 [A]</t>
  </si>
  <si>
    <t>45852</t>
  </si>
  <si>
    <t>VÝPLŇ ZA OPĚRAMI A ZDMI Z KAMENIVA DRCENÉHO</t>
  </si>
  <si>
    <t>nosná konstrukce: 78,4m2*13m=1 019,200 [A] 
křídla: (13,6m2+7,8m2)*8m=171,200 [B] 
A+B=1 190,400 [C]</t>
  </si>
  <si>
    <t>465512</t>
  </si>
  <si>
    <t>DLAŽBY Z LOMOVÉHO KAMENE NA MC</t>
  </si>
  <si>
    <t>2*23m2*0,2m=9,200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</si>
  <si>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</si>
  <si>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711111</t>
  </si>
  <si>
    <t>IZOLACE BĚŽNÝCH KONSTRUKCÍ PROTI ZEMNÍ VLHKOSTI ASFALTOVÝMI NÁTĚRY</t>
  </si>
  <si>
    <t>patky zábradlí</t>
  </si>
  <si>
    <t>12*2*(0,34m+0,4m)*(1m+0,733m)/2=15,389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</si>
  <si>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</si>
  <si>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</si>
  <si>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</si>
  <si>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20,5m*14,1m+2*2,1m*20,5m=375,150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</si>
  <si>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</si>
  <si>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</si>
  <si>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</si>
  <si>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položka zahrnuje:  
- dodání  předepsaného ochranného materiálu  
- zřízení ochrany izolace</t>
  </si>
  <si>
    <t>91355</t>
  </si>
  <si>
    <t>EVIDENČNÍ ČÍSLO MOSTU</t>
  </si>
  <si>
    <t>letopočet</t>
  </si>
  <si>
    <t>položka zahrnuje štítek s evidenčním číslem mostu, sloupek dopravní značky včetně osazení a nutných zemních prací a zabetonování</t>
  </si>
  <si>
    <t>96613</t>
  </si>
  <si>
    <t>BOURÁNÍ KONSTRUKCÍ Z KAMENE NA MC</t>
  </si>
  <si>
    <t>2*15m2*0,2m=6,000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</si>
  <si>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</si>
  <si>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96614A</t>
  </si>
  <si>
    <t>BOURÁNÍ KONSTRUKCÍ Z CIHEL A TVÁRNIC - BEZ DOPRAVY</t>
  </si>
  <si>
    <t>19,3m2*9,65m=186,245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</si>
  <si>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</si>
  <si>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</si>
  <si>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</si>
  <si>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10*0,4m*0,4m*1m=1,600 [A]</t>
  </si>
  <si>
    <t>96618</t>
  </si>
  <si>
    <t>BOURÁNÍ KONSTRUKCÍ KOVOVÝCH</t>
  </si>
  <si>
    <t>2*11,4m*0,03t/m=0,684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</si>
  <si>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</si>
  <si>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97817</t>
  </si>
  <si>
    <t>ODSTRANĚNÍ MOSTNÍ IZOLACE</t>
  </si>
  <si>
    <t>7,6m*8,2m=62,320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</si>
  <si>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</si>
  <si>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R91345</t>
  </si>
  <si>
    <t>NIVELAČNÍ ZNAČKY KOVOVÉ</t>
  </si>
  <si>
    <t>položka zahrnuje: 
- dodání a osazení nivelační značky včetně nutných prací a materiálů a výplně pro kotvení 
- vnitrostaveništní a mimostaveništní dopravu 
- rekongoskaci 
- zaměření místopisu 
- měření a výpočty</t>
  </si>
  <si>
    <t>Likvidace odpadů vč. dopravy</t>
  </si>
  <si>
    <t>objem: 985,2+6=991,200 [A] 
hmotnost: 2,2*A=2 180,640 [B]</t>
  </si>
  <si>
    <t>R015120</t>
  </si>
  <si>
    <t>POPLATKY ZA LIKVIDACI ODPADŮ NEKONTAMINOVANÝCH - 17 01 07 STAVEBNÍ A DEMOLIČNÍ SUŤ VČETNĚ DOPRAVY</t>
  </si>
  <si>
    <t>Evidenční položka, Neoceňovat v objektu SO/PS, položka se oceňuje pouze v objektu SO 90-90.  
V případě možnosti je u odpadu upředňostnována recyklace před skládkováním.</t>
  </si>
  <si>
    <t>objem: 186,245m3=186,245 [A] 
hmotnost: 2,2*A=409,739 [B]</t>
  </si>
  <si>
    <t>R015140</t>
  </si>
  <si>
    <t>POPLATKY ZA LIKVIDACI ODPADŮ NEKONTAMINOVANÝCH - 17 01 01 BETON Z DEMOLIC OBJEKTŮ, ZÁKLADŮ TV, KŮLY A SLOUPY VČETNĚ DOPRAVY</t>
  </si>
  <si>
    <t>objem: 1,6m3=1,600 [A] 
hmotnost: 2,3*A=3,680 [B]</t>
  </si>
  <si>
    <t>R015570</t>
  </si>
  <si>
    <t>POPLATKY ZA LIKVIDACI ODPADŮ NEBEZPEČNÝCH - 17 03 01* ASFALTOVÉ SMĚSI OBSAHUJÍCÍ DEHET (VOZOVKA, IZOLACE, STAVEBNÍ NÁTĚRY), VČETNĚ DOPRAVY</t>
  </si>
  <si>
    <t>Evidenční položka, neoceňovat v objektu SO/PS, položka se oceňuje pouze v objektu SO 90-90.    
N odpad: nebezpečné látky:dehet (třída vyluhovatelnosti překračuje I, a II. třídu a nepřekračuje III. třídu dle vyhlášky 273/2021 Sb.)       
Způsob likvidace: skládka S-NO, spalovna N odpadu</t>
  </si>
  <si>
    <t>objem: 62,32m2*0,06m=3,739 [A] 
hmostnost: 2,5*A=9,348 [B]</t>
  </si>
  <si>
    <t>SO 03</t>
  </si>
  <si>
    <t>Propustek v km 133,608</t>
  </si>
  <si>
    <t>úprava příkopů</t>
  </si>
  <si>
    <t>0,15m*(11m+6m)*2m=5,100 [A]</t>
  </si>
  <si>
    <t>Položka zahrnuje:  
- sejmutí ornice bez ohledu na tloušťku vrstvy  
Položka nezahrnuje:  
- vodorovnou dopravu  
- uložení na trvalou skládku</t>
  </si>
  <si>
    <t>129957</t>
  </si>
  <si>
    <t>ČIŠTĚNÍ POTRUBÍ DN DO 500MM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</si>
  <si>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</si>
  <si>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(4m+6m)*0,7m2=7,000 [A]</t>
  </si>
  <si>
    <t>Položka zahrnuje:  
-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vodorovnou dopravu  
- uložení zeminy (na skládku, do násypu) ani poplatky za skládku, vykazují se v položce č.0141**</t>
  </si>
  <si>
    <t>17411</t>
  </si>
  <si>
    <t>ZÁSYP JAM A RÝH ZEMINOU SE ZHUTNĚNÍM</t>
  </si>
  <si>
    <t>(1,5m+2m+6,5m)*0,7m2=7,000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</si>
  <si>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</si>
  <si>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18230</t>
  </si>
  <si>
    <t>ROZPROSTŘENÍ ORNICE V ROVINĚ</t>
  </si>
  <si>
    <t>0,15m*(4m2+30m2)=5,100 [A]</t>
  </si>
  <si>
    <t>Položka zahrnuje:  
- nutné přemístění ornice z dočasných skládek vzdálených do 50m  
- rozprostření ornice v předepsané tloušťce v rovině a ve svahu do 1:5</t>
  </si>
  <si>
    <t>4m2+30m2=34,000 [A]</t>
  </si>
  <si>
    <t>Položka zahrnuje:  
- dodání předepsané travní směsi, hydroosev na ornici, zalévání, první pokosení, to vše bez ohledu na sklon terénu  
Položka nezahrnuje:  
- x</t>
  </si>
  <si>
    <t>1,6m*0,25m*18,8m+2*0,9m2*2,5m+2*0,4m*0,6m*2m=12,980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</si>
  <si>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</si>
  <si>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příloha 2.201</t>
  </si>
  <si>
    <t>0,128t+0,798t=0,926 [A]</t>
  </si>
  <si>
    <t>1,75m*0,1m*23m=4,025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</si>
  <si>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</si>
  <si>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dlažba</t>
  </si>
  <si>
    <t>dlažba: (15,7m2+14,6m2)*0,1m=3,030 [A] 
prahy: (14,1m+12,2m)*0,3m*0,3m=2,367 [B] 
A+B=5,397 [C]</t>
  </si>
  <si>
    <t>(15,7m2+14,6m2)*0,2m=6,060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</si>
  <si>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</si>
  <si>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5,5m*23,8m=130,900 [A]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</si>
  <si>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</si>
  <si>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918372</t>
  </si>
  <si>
    <t>PROPUSTY Z TRUB DN 1200MM</t>
  </si>
  <si>
    <t>Položka zahrnuje:  
- dodání a položení potrubí z trub z dokumentací předepsaného materiálu a předepsaného průměru  
- případné úpravy trub (zkrácení, šikmé seříznutí)  
Položka nezahrnuje:  
- podkladní vrstvy a obetonování</t>
  </si>
  <si>
    <t>96711</t>
  </si>
  <si>
    <t>VYBOURÁNÍ ČÁSTÍ KONSTRUKCÍ Z BETON DÍLCŮ</t>
  </si>
  <si>
    <t>opuštěné potrubí u vtoku</t>
  </si>
  <si>
    <t>0,16m2*4,5m=0,720 [A]</t>
  </si>
  <si>
    <t>Položka zahrnuje:  
- veškerou manipulaci s vybouranou sutí a hmotami včetně uložení na skládku,  
- veškeré další práce plynoucí z technologického předpisu a z platných předpisů,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</si>
  <si>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objem: 0,720=0,720 [A] 
hmotnost: 2,3*A=1,656 [B]</t>
  </si>
  <si>
    <t>SO 04</t>
  </si>
  <si>
    <t>Přeložky drážních sdělovacích kabelů</t>
  </si>
  <si>
    <t>02945</t>
  </si>
  <si>
    <t>OSTAT POŽADAVKY - GEOMETRICKÝ PLÁN</t>
  </si>
  <si>
    <t>HM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</si>
  <si>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</si>
  <si>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13273</t>
  </si>
  <si>
    <t>HLOUBENÍ RÝH ŠÍŘ DO 2M PAŽ I NEPAŽ TŘ. I</t>
  </si>
  <si>
    <t>12*0,5*1,26+(35-12)*0,5*1,2+32*0,5*1,2=40,560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</si>
  <si>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</si>
  <si>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32*0,5*1,2=19,200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</si>
  <si>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</si>
  <si>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12*0,5*1+(35-12)*0,5*1=17,500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</si>
  <si>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</si>
  <si>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</si>
  <si>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</si>
  <si>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23*0,5*0,2=2,300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</si>
  <si>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</si>
  <si>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27231</t>
  </si>
  <si>
    <t>ZÁKLADY Z PROSTÉHO BETONU</t>
  </si>
  <si>
    <t>12*0,5*0,26=1,560 [A]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</si>
  <si>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</si>
  <si>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702212</t>
  </si>
  <si>
    <t>KABELOVÁ CHRÁNIČKA ZEMNÍ DN PŘES 100 DO 200 MM</t>
  </si>
  <si>
    <t>12*2=24,000 [A]</t>
  </si>
  <si>
    <t>1. Položka obsahuje:  
 – přípravu podkladu pro osazení  
2. Položka neobsahuje:  
 X  
3. Způsob měření:  
Měří se metr délkový.</t>
  </si>
  <si>
    <t>702313</t>
  </si>
  <si>
    <t>ZAKRYTÍ KABELŮ VÝSTRAŽNOU FÓLIÍ ŠÍŘKY PŘES 40 CM</t>
  </si>
  <si>
    <t>1. Položka obsahuje:  
 – dodávku a montáž fólie  
 – přípravu podkladu pro osazení  
2. Položka neobsahuje:  
 X  
3. Způsob měření:  
Měří se metr délkový.</t>
  </si>
  <si>
    <t>75I11Y</t>
  </si>
  <si>
    <t>KABEL ZEMNÍ JEDNOPLÁŠŤOVÝ BEZ PANCÍŘE PRŮMĚRU ŽÍLY 0,6 MM - DEMONTÁŽ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</si>
  <si>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</si>
  <si>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75I222</t>
  </si>
  <si>
    <t>KABEL ZEMNÍ DVOUPLÁŠŤOVÝ BEZ PANCÍŘE PRŮMĚRU ŽÍLY 0,8 MM DO 25XN</t>
  </si>
  <si>
    <t>KMČTYŘKA</t>
  </si>
  <si>
    <t>délka 0,035=0,035 [A] 
10XN 10=10,000 [B] 
A*B=0,350 [C]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</si>
  <si>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</si>
  <si>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75I22X</t>
  </si>
  <si>
    <t>KABEL ZEMNÍ DVOUPLÁŠŤOVÝ BEZ PANCÍŘE PRŮMĚRU ŽÍLY 0,8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</si>
  <si>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</si>
  <si>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75I22Y</t>
  </si>
  <si>
    <t>KABEL ZEMNÍ DVOUPLÁŠŤOVÝ BEZ PANCÍŘE PRŮMĚRU ŽÍLY 0,8 MM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</si>
  <si>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bloku/zařízení/kabelizace  
2. Položka neobsahuje:  
 X  
3. Způsob měření:  
 –  Udává se počet metrů kompletní konstrukce nebo práce.</t>
  </si>
  <si>
    <t>75I813</t>
  </si>
  <si>
    <t>KABEL OPTICKÝ SINGLEMODE DO 72 VLÁKEN</t>
  </si>
  <si>
    <t>KMVLÁKNO</t>
  </si>
  <si>
    <t>48*8=384,000 [A]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</si>
  <si>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</si>
  <si>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</si>
  <si>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</si>
  <si>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(uložení na konstrukci, uložení, zatažení, zafouknutí)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</si>
  <si>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75I81Y</t>
  </si>
  <si>
    <t>KABEL OPTICKÝ SINGLEMODE - DEMONTÁŽ</t>
  </si>
  <si>
    <t>75I911</t>
  </si>
  <si>
    <t>OPTOTRUBKA HDPE PRŮMĚRU DO 40 MM</t>
  </si>
  <si>
    <t>35*2=70,000 [A]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</si>
  <si>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</si>
  <si>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75I91X</t>
  </si>
  <si>
    <t>OPTOTRUBKA HDPE - MONTÁŽ</t>
  </si>
  <si>
    <t>75I91Y</t>
  </si>
  <si>
    <t>OPTOTRUBKA HDPE - DEMONTÁŽ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</si>
  <si>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</si>
  <si>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</si>
  <si>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</si>
  <si>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</si>
  <si>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</si>
  <si>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</si>
  <si>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</si>
  <si>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</si>
  <si>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</si>
  <si>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</si>
  <si>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75IA1X</t>
  </si>
  <si>
    <t>OPTOTRUBKOVÁ SPOJKA 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</si>
  <si>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</si>
  <si>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75IH11</t>
  </si>
  <si>
    <t>UKONČENÍ KABELU CELOPLASTOVÉHO BEZ PANCÍŘE DO 40 ŽIL</t>
  </si>
  <si>
    <t>1. Položka obsahuje:  
 – kompletní ukončení specifikované kabelizace  specifikovaným způsobem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 Udává se počet kusů kompletní konstrukce nebo práce.</t>
  </si>
  <si>
    <t>75IH1Y</t>
  </si>
  <si>
    <t>UKONČENÍ KABELU CELOPLASTOVÉHO BEZ PANCÍŘE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</si>
  <si>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</si>
  <si>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75IH63</t>
  </si>
  <si>
    <t>UKONČENÍ KABELU OPTICKÉHO DO 72 VLÁKEN</t>
  </si>
  <si>
    <t>75IH6Y</t>
  </si>
  <si>
    <t>UKONČENÍ KABELU OPTICKÉHO - DEMONTÁŽ</t>
  </si>
  <si>
    <t>75II11</t>
  </si>
  <si>
    <t>SPOJKA PRO CELOPLASTOVÉ KABELY BEZ PANCÍŘE DO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</si>
  <si>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</si>
  <si>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75II1X</t>
  </si>
  <si>
    <t>SPOJKA PRO CELOPLASTOVÉ KABELY BEZ PANCÍŘE - MONTÁŽ</t>
  </si>
  <si>
    <t>75IJ12</t>
  </si>
  <si>
    <t>MĚŘENÍ JEDNOSMĚRNÉ NA SDĚLOVACÍM KABELU</t>
  </si>
  <si>
    <t>10*4*2=80,000 [A]</t>
  </si>
  <si>
    <t>1. Položka obsahuje:  
 – kompletní zřízení vývodu pro měření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</si>
  <si>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75IK21</t>
  </si>
  <si>
    <t>MĚŘENÍ KOMPLEXNÍ OPTICKÉHO KABELU</t>
  </si>
  <si>
    <t>VLÁKNO</t>
  </si>
  <si>
    <t>48*2=96,000 [A]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</si>
  <si>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a dle TS v platném znění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Měřící práce se udávají počtem optických vláken.</t>
  </si>
  <si>
    <t>R74F331</t>
  </si>
  <si>
    <t>DOHLED SPRÁVCE ZAŘÍZENÍ</t>
  </si>
  <si>
    <t>1. Položka obsahuje: 
 – zajištění pracoviště TDI vč. nájmu pracovníků a poUŽITÝch mechanismů nutných k výkonu 
2. Položka neobsahuje: 
 X 
3. Způsob měření: 
Udává se čas v hodinách.</t>
  </si>
  <si>
    <t>R75O2F1</t>
  </si>
  <si>
    <t>KABELOVÁ KNIHA - VYHOTOVENÍ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</si>
  <si>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</si>
  <si>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R015240</t>
  </si>
  <si>
    <t>POPLATKY ZA LIKVIDACI ODPADŮ NEKONTAMINOVANÝCH - 20 03 01 SMĚSNÝ KOMUNÁLNÍ ODPAD, VČETNĚ DOPRAVY</t>
  </si>
  <si>
    <t>R015250</t>
  </si>
  <si>
    <t>POPLATKY ZA LIKVIDACI ODPADŮ NEKONTAMINOVANÝCH - 17 02 03 PLASTY: POLYETYLÉNOVÉ PODLOŽKY (ŽEL. SVRŠEK), HDPE TRUBKY, KANALIZAČNÍ TRUBKY, VČETNĚ DOPRAVY</t>
  </si>
  <si>
    <t>R015890</t>
  </si>
  <si>
    <t>POPLATKY ZA LIKVIDACI ODPADŮ NEKONTAMINOVANÝCH - 17 04 11 - KABELY A VODIČE BEZ NEBEZPEČNÝCH LÁTEK, VČETNĚ DOPRAVY</t>
  </si>
  <si>
    <t>R015895</t>
  </si>
  <si>
    <t>POPLATKY ZA LIKVIDACI ODPADŮ NEKONTAMINOVANÝCH - 17 02 03 ZBYTKY OPTICKÝCH KABELŮ, VČETNĚ DOPRAVY</t>
  </si>
  <si>
    <t>R015910</t>
  </si>
  <si>
    <t>POPLATKY ZA LIKVIDACI ODPADŮ NEKONTAMINOVANÝCH - 15 01 02 - OBALY PLASTOVÉ, VČETNĚ DOPRAVY</t>
  </si>
  <si>
    <t>Evidenční položka, neoceňovat v objektu SO/PS, položka se oceňuje pouze v objektu SO 90-90.    
V případě možnosti je u odpadu upředňostnována recyklace před skládkováním.</t>
  </si>
  <si>
    <t>SO 05</t>
  </si>
  <si>
    <t>Stavební úpravy přemosťované účelové komunikace</t>
  </si>
  <si>
    <t>12373A</t>
  </si>
  <si>
    <t>ODKOP PRO SPOD STAVBU SILNIC A ŽELEZNIC TŘ. I - BEZ DOPRAVY</t>
  </si>
  <si>
    <t>120*0,8=96,000 [A]</t>
  </si>
  <si>
    <t>Položka zahrnuje:  
-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vodorovnou dopravu  
- nezahrnuje uložení zeminy (na skládku, do násypu) ani poplatky za skládku, vykazují se v položce č.0141**</t>
  </si>
  <si>
    <t>54+20=74,000 [A]</t>
  </si>
  <si>
    <t>Položka zahrnuje:  
- úpravu pláně včetně vyrovnání výškových rozdílů. Míru zhutnění určuje projekt.  
Položka nezahrnuje:  
- x</t>
  </si>
  <si>
    <t>21457</t>
  </si>
  <si>
    <t>SANAČNÍ VRSTVY Z KAMENIVA TĚŽENÉHO</t>
  </si>
  <si>
    <t>70*0.5=35,000 [A]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</si>
  <si>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</si>
  <si>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56324</t>
  </si>
  <si>
    <t>VOZOVKOVÉ VRSTVY Z VIBROVANÉHO ŠTĚRKU TL. DO 200MM</t>
  </si>
  <si>
    <t>12=12,000 [A] 
výplň k opěrám a krajnice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</si>
  <si>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</si>
  <si>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56333</t>
  </si>
  <si>
    <t>VOZOVKOVÉ VRSTVY ZE ŠTĚRKODRTI TL. DO 150MM</t>
  </si>
  <si>
    <t>104=104,000 [A]</t>
  </si>
  <si>
    <t>56334</t>
  </si>
  <si>
    <t>VOZOVKOVÉ VRSTVY ZE ŠTĚRKODRTI TL. DO 200MM</t>
  </si>
  <si>
    <t>110-40=70,000 [A]</t>
  </si>
  <si>
    <t>564632</t>
  </si>
  <si>
    <t>VOZOVKOVÉ VRSTVY Z PENETRAČNÍHO MAKADAMU HRUBÉHO TL. 100MM</t>
  </si>
  <si>
    <t>Položka zahrnuje:  
- dodání kameniva předepsané kvality a zrnitosti  
- dodání asfaltového pojiva (asfalt silniční ropný, emulze asfaltová kationaktivní)  
- rozprostření kamenné kostry v předepsané tloušťce, prolití kostry asfaltem distributorem, rozprostření a zavibrování výplňového kameniva  
- zřízení vrstvy bez rozlišení šířky, pokládání vrstvy po etapách  
- úpravu napojení, ukončení  
Položka nezahrnuje:  
- postřiky, nátěry</t>
  </si>
  <si>
    <t>914126</t>
  </si>
  <si>
    <t>DOPRAV ZNAČKY ZÁKLAD VEL OCEL FÓLIE TŘ 1 - DOD, MONT NA PORT</t>
  </si>
  <si>
    <t>2=2,000 [A]</t>
  </si>
  <si>
    <t>Položka zahrnuje:  
- dodávku a montáž značek v požadovaném provedení  
- upevňovací materiál  
- pomocné konstrukce (lešení, zdvíhací plošina).  
Položka nezahrnuje:  
- x</t>
  </si>
  <si>
    <t>917224</t>
  </si>
  <si>
    <t>SILNIČNÍ A CHODNÍKOVÉ OBRUBY Z BETONOVÝCH OBRUBNÍKŮ ŠÍŘ 150MM</t>
  </si>
  <si>
    <t>5,6+30=35,600 [A] 
nájezdy + obruba</t>
  </si>
  <si>
    <t>Položka zahrnuje:  
- dodání a pokládku betonových obrubníků o rozměrech předepsaných zadávací dokumentací  
- betonové lože i boční betonovou opěrku  
Položka nezahrnuje:  
- x</t>
  </si>
  <si>
    <t>96*1,8=172,800 [A]</t>
  </si>
  <si>
    <t>SO 90-90</t>
  </si>
  <si>
    <t>SO 98-98</t>
  </si>
  <si>
    <t>Všeobecný objekt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</si>
  <si>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</si>
  <si>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</si>
  <si>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</si>
  <si>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</si>
  <si>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</si>
  <si>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</si>
  <si>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</si>
  <si>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</si>
  <si>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</si>
  <si>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</si>
  <si>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</si>
  <si>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</si>
  <si>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</si>
  <si>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</si>
  <si>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</si>
  <si>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</si>
  <si>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</si>
  <si>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</si>
  <si>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</si>
  <si>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</si>
  <si>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</si>
  <si>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</si>
  <si>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Biologický dozor</t>
  </si>
  <si>
    <t>popis položky</t>
  </si>
  <si>
    <t>Technická specifikace položky - DOPLNIT.</t>
  </si>
  <si>
    <t>VSEOB007</t>
  </si>
  <si>
    <t>Studentská exkurze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</si>
</sst>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01'!I3</f>
      </c>
      <c s="21">
        <f>'SO 01'!O2</f>
      </c>
      <c s="21">
        <f>C10+D10</f>
      </c>
    </row>
    <row r="11" spans="1:5" ht="12.75" customHeight="1">
      <c r="A11" s="20" t="s">
        <v>314</v>
      </c>
      <c s="20" t="s">
        <v>315</v>
      </c>
      <c s="21">
        <f>'SO 02'!I3</f>
      </c>
      <c s="21">
        <f>'SO 02'!O2</f>
      </c>
      <c s="21">
        <f>C11+D11</f>
      </c>
    </row>
    <row r="12" spans="1:5" ht="12.75" customHeight="1">
      <c r="A12" s="20" t="s">
        <v>439</v>
      </c>
      <c s="20" t="s">
        <v>440</v>
      </c>
      <c s="21">
        <f>'SO 03'!I3</f>
      </c>
      <c s="21">
        <f>'SO 03'!O2</f>
      </c>
      <c s="21">
        <f>C12+D12</f>
      </c>
    </row>
    <row r="13" spans="1:5" ht="12.75" customHeight="1">
      <c r="A13" s="20" t="s">
        <v>480</v>
      </c>
      <c s="20" t="s">
        <v>481</v>
      </c>
      <c s="21">
        <f>'SO 04'!I3</f>
      </c>
      <c s="21">
        <f>'SO 04'!O2</f>
      </c>
      <c s="21">
        <f>C13+D13</f>
      </c>
    </row>
    <row r="14" spans="1:5" ht="12.75" customHeight="1">
      <c r="A14" s="20" t="s">
        <v>595</v>
      </c>
      <c s="20" t="s">
        <v>596</v>
      </c>
      <c s="21">
        <f>'SO 05'!I3</f>
      </c>
      <c s="21">
        <f>'SO 05'!O2</f>
      </c>
      <c s="21">
        <f>C14+D14</f>
      </c>
    </row>
    <row r="15" spans="1:5" ht="12.75" customHeight="1">
      <c r="A15" s="20" t="s">
        <v>629</v>
      </c>
      <c s="20" t="s">
        <v>426</v>
      </c>
      <c s="21">
        <f>'SO 90-90'!I3</f>
      </c>
      <c s="21">
        <f>'SO 90-90'!O2</f>
      </c>
      <c s="21">
        <f>C15+D15</f>
      </c>
    </row>
    <row r="16" spans="1:5" ht="12.75" customHeight="1">
      <c r="A16" s="20" t="s">
        <v>630</v>
      </c>
      <c s="20" t="s">
        <v>631</v>
      </c>
      <c s="21">
        <f>'SO 98-98'!I3</f>
      </c>
      <c s="21">
        <f>'SO 98-98'!O2</f>
      </c>
      <c s="21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0+O8+O17+O50+O55+O60+O65+O118+O159+O184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0+I8+I17+I50+I55+I60+I65+I118+I159+I184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0.908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25.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0.908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51</v>
      </c>
    </row>
    <row r="15" spans="1:5" ht="12.75">
      <c r="A15" s="36" t="s">
        <v>52</v>
      </c>
      <c r="E15" s="37" t="s">
        <v>53</v>
      </c>
    </row>
    <row r="16" spans="1:5" ht="38.25">
      <c r="A16" t="s">
        <v>54</v>
      </c>
      <c r="E16" s="35" t="s">
        <v>58</v>
      </c>
    </row>
    <row r="17" spans="1:18" ht="12.75" customHeight="1">
      <c r="A17" s="6" t="s">
        <v>43</v>
      </c>
      <c s="6"/>
      <c s="39" t="s">
        <v>29</v>
      </c>
      <c s="6"/>
      <c s="27" t="s">
        <v>59</v>
      </c>
      <c s="6"/>
      <c s="6"/>
      <c s="6"/>
      <c s="40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25" t="s">
        <v>45</v>
      </c>
      <c s="29" t="s">
        <v>22</v>
      </c>
      <c s="29" t="s">
        <v>60</v>
      </c>
      <c s="25" t="s">
        <v>47</v>
      </c>
      <c s="30" t="s">
        <v>61</v>
      </c>
      <c s="31" t="s">
        <v>62</v>
      </c>
      <c s="32">
        <v>2356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63</v>
      </c>
    </row>
    <row r="21" spans="1:5" ht="38.25">
      <c r="A21" t="s">
        <v>54</v>
      </c>
      <c r="E21" s="35" t="s">
        <v>64</v>
      </c>
    </row>
    <row r="22" spans="1:16" ht="12.75">
      <c r="A22" s="25" t="s">
        <v>45</v>
      </c>
      <c s="29" t="s">
        <v>33</v>
      </c>
      <c s="29" t="s">
        <v>65</v>
      </c>
      <c s="25" t="s">
        <v>47</v>
      </c>
      <c s="30" t="s">
        <v>66</v>
      </c>
      <c s="31" t="s">
        <v>67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68</v>
      </c>
    </row>
    <row r="25" spans="1:5" ht="191.25">
      <c r="A25" t="s">
        <v>54</v>
      </c>
      <c r="E25" s="35" t="s">
        <v>69</v>
      </c>
    </row>
    <row r="26" spans="1:16" ht="12.75">
      <c r="A26" s="25" t="s">
        <v>45</v>
      </c>
      <c s="29" t="s">
        <v>35</v>
      </c>
      <c s="29" t="s">
        <v>70</v>
      </c>
      <c s="25" t="s">
        <v>47</v>
      </c>
      <c s="30" t="s">
        <v>71</v>
      </c>
      <c s="31" t="s">
        <v>67</v>
      </c>
      <c s="32">
        <v>30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72</v>
      </c>
    </row>
    <row r="29" spans="1:5" ht="165.75">
      <c r="A29" t="s">
        <v>54</v>
      </c>
      <c r="E29" s="35" t="s">
        <v>73</v>
      </c>
    </row>
    <row r="30" spans="1:16" ht="12.75">
      <c r="A30" s="25" t="s">
        <v>45</v>
      </c>
      <c s="29" t="s">
        <v>37</v>
      </c>
      <c s="29" t="s">
        <v>74</v>
      </c>
      <c s="25" t="s">
        <v>47</v>
      </c>
      <c s="30" t="s">
        <v>75</v>
      </c>
      <c s="31" t="s">
        <v>76</v>
      </c>
      <c s="32">
        <v>1605.75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77</v>
      </c>
    </row>
    <row r="33" spans="1:5" ht="369.75">
      <c r="A33" t="s">
        <v>54</v>
      </c>
      <c r="E33" s="35" t="s">
        <v>78</v>
      </c>
    </row>
    <row r="34" spans="1:16" ht="12.75">
      <c r="A34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76</v>
      </c>
      <c s="32">
        <v>35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82</v>
      </c>
    </row>
    <row r="36" spans="1:5" ht="12.75">
      <c r="A36" s="36" t="s">
        <v>52</v>
      </c>
      <c r="E36" s="37" t="s">
        <v>83</v>
      </c>
    </row>
    <row r="37" spans="1:5" ht="293.25">
      <c r="A37" t="s">
        <v>54</v>
      </c>
      <c r="E37" s="35" t="s">
        <v>84</v>
      </c>
    </row>
    <row r="38" spans="1:16" ht="12.75">
      <c r="A38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62</v>
      </c>
      <c s="32">
        <v>2660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52</v>
      </c>
      <c r="E40" s="37" t="s">
        <v>88</v>
      </c>
    </row>
    <row r="41" spans="1:5" ht="25.5">
      <c r="A41" t="s">
        <v>54</v>
      </c>
      <c r="E41" s="35" t="s">
        <v>89</v>
      </c>
    </row>
    <row r="42" spans="1:16" ht="12.75">
      <c r="A42" s="25" t="s">
        <v>45</v>
      </c>
      <c s="29" t="s">
        <v>40</v>
      </c>
      <c s="29" t="s">
        <v>90</v>
      </c>
      <c s="25" t="s">
        <v>47</v>
      </c>
      <c s="30" t="s">
        <v>91</v>
      </c>
      <c s="31" t="s">
        <v>62</v>
      </c>
      <c s="32">
        <v>35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83</v>
      </c>
    </row>
    <row r="45" spans="1:5" ht="63.75">
      <c r="A45" t="s">
        <v>54</v>
      </c>
      <c r="E45" s="35" t="s">
        <v>92</v>
      </c>
    </row>
    <row r="46" spans="1:16" ht="12.75">
      <c r="A46" s="25" t="s">
        <v>45</v>
      </c>
      <c s="29" t="s">
        <v>42</v>
      </c>
      <c s="29" t="s">
        <v>93</v>
      </c>
      <c s="25" t="s">
        <v>47</v>
      </c>
      <c s="30" t="s">
        <v>94</v>
      </c>
      <c s="31" t="s">
        <v>95</v>
      </c>
      <c s="32">
        <v>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68</v>
      </c>
    </row>
    <row r="49" spans="1:5" ht="25.5">
      <c r="A49" t="s">
        <v>54</v>
      </c>
      <c r="E49" s="35" t="s">
        <v>96</v>
      </c>
    </row>
    <row r="50" spans="1:18" ht="12.75" customHeight="1">
      <c r="A50" s="6" t="s">
        <v>43</v>
      </c>
      <c s="6"/>
      <c s="39" t="s">
        <v>23</v>
      </c>
      <c s="6"/>
      <c s="27" t="s">
        <v>97</v>
      </c>
      <c s="6"/>
      <c s="6"/>
      <c s="6"/>
      <c s="40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62</v>
      </c>
      <c s="32">
        <v>442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101</v>
      </c>
    </row>
    <row r="53" spans="1:5" ht="12.75">
      <c r="A53" s="36" t="s">
        <v>52</v>
      </c>
      <c r="E53" s="37" t="s">
        <v>102</v>
      </c>
    </row>
    <row r="54" spans="1:5" ht="102">
      <c r="A54" t="s">
        <v>54</v>
      </c>
      <c r="E54" s="35" t="s">
        <v>103</v>
      </c>
    </row>
    <row r="55" spans="1:18" ht="12.75" customHeight="1">
      <c r="A55" s="6" t="s">
        <v>43</v>
      </c>
      <c s="6"/>
      <c s="39" t="s">
        <v>22</v>
      </c>
      <c s="6"/>
      <c s="27" t="s">
        <v>104</v>
      </c>
      <c s="6"/>
      <c s="6"/>
      <c s="6"/>
      <c s="40">
        <f>0+Q55</f>
      </c>
      <c r="O55">
        <f>0+R55</f>
      </c>
      <c r="Q55">
        <f>0+I56</f>
      </c>
      <c>
        <f>0+O56</f>
      </c>
    </row>
    <row r="56" spans="1:16" ht="25.5">
      <c r="A56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76</v>
      </c>
      <c s="32">
        <v>66.3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12.75">
      <c r="A58" s="36" t="s">
        <v>52</v>
      </c>
      <c r="E58" s="37" t="s">
        <v>108</v>
      </c>
    </row>
    <row r="59" spans="1:5" ht="25.5">
      <c r="A59" t="s">
        <v>54</v>
      </c>
      <c r="E59" s="35" t="s">
        <v>109</v>
      </c>
    </row>
    <row r="60" spans="1:18" ht="12.75" customHeight="1">
      <c r="A60" s="6" t="s">
        <v>43</v>
      </c>
      <c s="6"/>
      <c s="39" t="s">
        <v>33</v>
      </c>
      <c s="6"/>
      <c s="27" t="s">
        <v>110</v>
      </c>
      <c s="6"/>
      <c s="6"/>
      <c s="6"/>
      <c s="40">
        <f>0+Q60</f>
      </c>
      <c r="O60">
        <f>0+R60</f>
      </c>
      <c r="Q60">
        <f>0+I61</f>
      </c>
      <c>
        <f>0+O61</f>
      </c>
    </row>
    <row r="61" spans="1:16" ht="12.75">
      <c r="A61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76</v>
      </c>
      <c s="32">
        <v>59.67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114</v>
      </c>
    </row>
    <row r="63" spans="1:5" ht="12.75">
      <c r="A63" s="36" t="s">
        <v>52</v>
      </c>
      <c r="E63" s="37" t="s">
        <v>115</v>
      </c>
    </row>
    <row r="64" spans="1:5" ht="38.25">
      <c r="A64" t="s">
        <v>54</v>
      </c>
      <c r="E64" s="35" t="s">
        <v>116</v>
      </c>
    </row>
    <row r="65" spans="1:18" ht="12.75" customHeight="1">
      <c r="A65" s="6" t="s">
        <v>43</v>
      </c>
      <c s="6"/>
      <c s="39" t="s">
        <v>35</v>
      </c>
      <c s="6"/>
      <c s="27" t="s">
        <v>117</v>
      </c>
      <c s="6"/>
      <c s="6"/>
      <c s="6"/>
      <c s="40">
        <f>0+Q65</f>
      </c>
      <c r="O65">
        <f>0+R65</f>
      </c>
      <c r="Q65">
        <f>0+I66+I70+I74+I78+I82+I86+I90+I94+I98+I102+I106+I110+I114</f>
      </c>
      <c>
        <f>0+O66+O70+O74+O78+O82+O86+O90+O94+O98+O102+O106+O110+O114</f>
      </c>
    </row>
    <row r="66" spans="1:16" ht="25.5">
      <c r="A66" s="25" t="s">
        <v>45</v>
      </c>
      <c s="29" t="s">
        <v>118</v>
      </c>
      <c s="29" t="s">
        <v>119</v>
      </c>
      <c s="25" t="s">
        <v>47</v>
      </c>
      <c s="30" t="s">
        <v>120</v>
      </c>
      <c s="31" t="s">
        <v>76</v>
      </c>
      <c s="32">
        <v>560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12.75">
      <c r="A68" s="36" t="s">
        <v>52</v>
      </c>
      <c r="E68" s="37" t="s">
        <v>121</v>
      </c>
    </row>
    <row r="69" spans="1:5" ht="280.5">
      <c r="A69" t="s">
        <v>54</v>
      </c>
      <c r="E69" s="35" t="s">
        <v>122</v>
      </c>
    </row>
    <row r="70" spans="1:16" ht="25.5">
      <c r="A70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76</v>
      </c>
      <c s="32">
        <v>633.5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126</v>
      </c>
    </row>
    <row r="72" spans="1:5" ht="12.75">
      <c r="A72" s="36" t="s">
        <v>52</v>
      </c>
      <c r="E72" s="37" t="s">
        <v>127</v>
      </c>
    </row>
    <row r="73" spans="1:5" ht="293.25">
      <c r="A73" t="s">
        <v>54</v>
      </c>
      <c r="E73" s="35" t="s">
        <v>128</v>
      </c>
    </row>
    <row r="74" spans="1:16" ht="12.75">
      <c r="A74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76</v>
      </c>
      <c s="32">
        <v>756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12.75">
      <c r="A76" s="36" t="s">
        <v>52</v>
      </c>
      <c r="E76" s="37" t="s">
        <v>132</v>
      </c>
    </row>
    <row r="77" spans="1:5" ht="89.25">
      <c r="A77" t="s">
        <v>54</v>
      </c>
      <c r="E77" s="35" t="s">
        <v>133</v>
      </c>
    </row>
    <row r="78" spans="1:16" ht="12.75">
      <c r="A78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76</v>
      </c>
      <c s="32">
        <v>274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52</v>
      </c>
      <c r="E80" s="37" t="s">
        <v>137</v>
      </c>
    </row>
    <row r="81" spans="1:5" ht="89.25">
      <c r="A81" t="s">
        <v>54</v>
      </c>
      <c r="E81" s="35" t="s">
        <v>133</v>
      </c>
    </row>
    <row r="82" spans="1:16" ht="12.75">
      <c r="A82" s="25" t="s">
        <v>45</v>
      </c>
      <c s="29" t="s">
        <v>138</v>
      </c>
      <c s="29" t="s">
        <v>139</v>
      </c>
      <c s="25" t="s">
        <v>47</v>
      </c>
      <c s="30" t="s">
        <v>140</v>
      </c>
      <c s="31" t="s">
        <v>141</v>
      </c>
      <c s="32">
        <v>360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52</v>
      </c>
      <c r="E84" s="37" t="s">
        <v>142</v>
      </c>
    </row>
    <row r="85" spans="1:5" ht="280.5">
      <c r="A85" t="s">
        <v>54</v>
      </c>
      <c r="E85" s="35" t="s">
        <v>143</v>
      </c>
    </row>
    <row r="86" spans="1:16" ht="25.5">
      <c r="A86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141</v>
      </c>
      <c s="32">
        <v>548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25.5">
      <c r="A88" s="36" t="s">
        <v>52</v>
      </c>
      <c r="E88" s="37" t="s">
        <v>147</v>
      </c>
    </row>
    <row r="89" spans="1:5" ht="114.75">
      <c r="A89" t="s">
        <v>54</v>
      </c>
      <c r="E89" s="35" t="s">
        <v>148</v>
      </c>
    </row>
    <row r="90" spans="1:16" ht="25.5">
      <c r="A90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67</v>
      </c>
      <c s="32">
        <v>49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152</v>
      </c>
    </row>
    <row r="93" spans="1:5" ht="153">
      <c r="A93" t="s">
        <v>54</v>
      </c>
      <c r="E93" s="35" t="s">
        <v>153</v>
      </c>
    </row>
    <row r="94" spans="1:16" ht="12.75">
      <c r="A94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141</v>
      </c>
      <c s="32">
        <v>73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52</v>
      </c>
      <c r="E96" s="37" t="s">
        <v>157</v>
      </c>
    </row>
    <row r="97" spans="1:5" ht="153">
      <c r="A97" t="s">
        <v>54</v>
      </c>
      <c r="E97" s="35" t="s">
        <v>158</v>
      </c>
    </row>
    <row r="98" spans="1:16" ht="12.75">
      <c r="A98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162</v>
      </c>
      <c s="32">
        <v>1380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12.75">
      <c r="A100" s="36" t="s">
        <v>52</v>
      </c>
      <c r="E100" s="37" t="s">
        <v>163</v>
      </c>
    </row>
    <row r="101" spans="1:5" ht="140.25">
      <c r="A101" t="s">
        <v>54</v>
      </c>
      <c r="E101" s="35" t="s">
        <v>164</v>
      </c>
    </row>
    <row r="102" spans="1:16" ht="12.75">
      <c r="A102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162</v>
      </c>
      <c s="32">
        <v>1380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6" t="s">
        <v>52</v>
      </c>
      <c r="E104" s="37" t="s">
        <v>163</v>
      </c>
    </row>
    <row r="105" spans="1:5" ht="140.25">
      <c r="A105" t="s">
        <v>54</v>
      </c>
      <c r="E105" s="35" t="s">
        <v>168</v>
      </c>
    </row>
    <row r="106" spans="1:16" ht="12.75">
      <c r="A106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67</v>
      </c>
      <c s="32">
        <v>148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47</v>
      </c>
    </row>
    <row r="109" spans="1:5" ht="255">
      <c r="A109" t="s">
        <v>54</v>
      </c>
      <c r="E109" s="35" t="s">
        <v>172</v>
      </c>
    </row>
    <row r="110" spans="1:16" ht="12.75">
      <c r="A110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141</v>
      </c>
      <c s="32">
        <v>908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47</v>
      </c>
    </row>
    <row r="113" spans="1:5" ht="191.25">
      <c r="A113" t="s">
        <v>54</v>
      </c>
      <c r="E113" s="35" t="s">
        <v>176</v>
      </c>
    </row>
    <row r="114" spans="1:16" ht="12.75">
      <c r="A114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67</v>
      </c>
      <c s="32">
        <v>148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180</v>
      </c>
    </row>
    <row r="116" spans="1:5" ht="12.75">
      <c r="A116" s="36" t="s">
        <v>52</v>
      </c>
      <c r="E116" s="37" t="s">
        <v>181</v>
      </c>
    </row>
    <row r="117" spans="1:5" ht="102">
      <c r="A117" t="s">
        <v>54</v>
      </c>
      <c r="E117" s="35" t="s">
        <v>182</v>
      </c>
    </row>
    <row r="118" spans="1:18" ht="12.75" customHeight="1">
      <c r="A118" s="6" t="s">
        <v>43</v>
      </c>
      <c s="6"/>
      <c s="39" t="s">
        <v>79</v>
      </c>
      <c s="6"/>
      <c s="27" t="s">
        <v>183</v>
      </c>
      <c s="6"/>
      <c s="6"/>
      <c s="6"/>
      <c s="40">
        <f>0+Q118</f>
      </c>
      <c r="O118">
        <f>0+R118</f>
      </c>
      <c r="Q118">
        <f>0+I119+I123+I127+I131+I135+I139+I143+I147+I151+I155</f>
      </c>
      <c>
        <f>0+O119+O123+O127+O131+O135+O139+O143+O147+O151+O155</f>
      </c>
    </row>
    <row r="119" spans="1:16" ht="12.75">
      <c r="A119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67</v>
      </c>
      <c s="32">
        <v>1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12.75">
      <c r="A121" s="36" t="s">
        <v>52</v>
      </c>
      <c r="E121" s="37" t="s">
        <v>68</v>
      </c>
    </row>
    <row r="122" spans="1:5" ht="76.5">
      <c r="A122" t="s">
        <v>54</v>
      </c>
      <c r="E122" s="35" t="s">
        <v>187</v>
      </c>
    </row>
    <row r="123" spans="1:16" ht="12.75">
      <c r="A123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191</v>
      </c>
      <c s="32">
        <v>1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47</v>
      </c>
    </row>
    <row r="125" spans="1:5" ht="12.75">
      <c r="A125" s="36" t="s">
        <v>52</v>
      </c>
      <c r="E125" s="37" t="s">
        <v>68</v>
      </c>
    </row>
    <row r="126" spans="1:5" ht="76.5">
      <c r="A126" t="s">
        <v>54</v>
      </c>
      <c r="E126" s="35" t="s">
        <v>192</v>
      </c>
    </row>
    <row r="127" spans="1:16" ht="12.75">
      <c r="A127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191</v>
      </c>
      <c s="32">
        <v>1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47</v>
      </c>
    </row>
    <row r="129" spans="1:5" ht="12.75">
      <c r="A129" s="36" t="s">
        <v>52</v>
      </c>
      <c r="E129" s="37" t="s">
        <v>68</v>
      </c>
    </row>
    <row r="130" spans="1:5" ht="204">
      <c r="A130" t="s">
        <v>54</v>
      </c>
      <c r="E130" s="35" t="s">
        <v>196</v>
      </c>
    </row>
    <row r="131" spans="1:16" ht="12.75">
      <c r="A131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67</v>
      </c>
      <c s="32">
        <v>1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47</v>
      </c>
    </row>
    <row r="133" spans="1:5" ht="12.75">
      <c r="A133" s="36" t="s">
        <v>52</v>
      </c>
      <c r="E133" s="37" t="s">
        <v>68</v>
      </c>
    </row>
    <row r="134" spans="1:5" ht="102">
      <c r="A134" t="s">
        <v>54</v>
      </c>
      <c r="E134" s="35" t="s">
        <v>200</v>
      </c>
    </row>
    <row r="135" spans="1:16" ht="12.75">
      <c r="A135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67</v>
      </c>
      <c s="32">
        <v>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</v>
      </c>
    </row>
    <row r="137" spans="1:5" ht="12.75">
      <c r="A137" s="36" t="s">
        <v>52</v>
      </c>
      <c r="E137" s="37" t="s">
        <v>68</v>
      </c>
    </row>
    <row r="138" spans="1:5" ht="127.5">
      <c r="A138" t="s">
        <v>54</v>
      </c>
      <c r="E138" s="35" t="s">
        <v>204</v>
      </c>
    </row>
    <row r="139" spans="1:16" ht="12.75">
      <c r="A139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67</v>
      </c>
      <c s="32">
        <v>1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47</v>
      </c>
    </row>
    <row r="141" spans="1:5" ht="12.75">
      <c r="A141" s="36" t="s">
        <v>52</v>
      </c>
      <c r="E141" s="37" t="s">
        <v>68</v>
      </c>
    </row>
    <row r="142" spans="1:5" ht="127.5">
      <c r="A142" t="s">
        <v>54</v>
      </c>
      <c r="E142" s="35" t="s">
        <v>208</v>
      </c>
    </row>
    <row r="143" spans="1:16" ht="12.75">
      <c r="A143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67</v>
      </c>
      <c s="32">
        <v>1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47</v>
      </c>
    </row>
    <row r="145" spans="1:5" ht="12.75">
      <c r="A145" s="36" t="s">
        <v>52</v>
      </c>
      <c r="E145" s="37" t="s">
        <v>68</v>
      </c>
    </row>
    <row r="146" spans="1:5" ht="140.25">
      <c r="A146" t="s">
        <v>54</v>
      </c>
      <c r="E146" s="35" t="s">
        <v>212</v>
      </c>
    </row>
    <row r="147" spans="1:16" ht="12.75">
      <c r="A147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216</v>
      </c>
      <c s="32">
        <v>16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47</v>
      </c>
    </row>
    <row r="149" spans="1:5" ht="12.75">
      <c r="A149" s="36" t="s">
        <v>52</v>
      </c>
      <c r="E149" s="37" t="s">
        <v>217</v>
      </c>
    </row>
    <row r="150" spans="1:5" ht="102">
      <c r="A150" t="s">
        <v>54</v>
      </c>
      <c r="E150" s="35" t="s">
        <v>218</v>
      </c>
    </row>
    <row r="151" spans="1:16" ht="12.75">
      <c r="A151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216</v>
      </c>
      <c s="32">
        <v>16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47</v>
      </c>
    </row>
    <row r="153" spans="1:5" ht="12.75">
      <c r="A153" s="36" t="s">
        <v>52</v>
      </c>
      <c r="E153" s="37" t="s">
        <v>217</v>
      </c>
    </row>
    <row r="154" spans="1:5" ht="114.75">
      <c r="A154" t="s">
        <v>54</v>
      </c>
      <c r="E154" s="35" t="s">
        <v>222</v>
      </c>
    </row>
    <row r="155" spans="1:16" ht="12.75">
      <c r="A155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67</v>
      </c>
      <c s="32">
        <v>1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47</v>
      </c>
    </row>
    <row r="157" spans="1:5" ht="12.75">
      <c r="A157" s="36" t="s">
        <v>52</v>
      </c>
      <c r="E157" s="37" t="s">
        <v>68</v>
      </c>
    </row>
    <row r="158" spans="1:5" ht="76.5">
      <c r="A158" t="s">
        <v>54</v>
      </c>
      <c r="E158" s="35" t="s">
        <v>226</v>
      </c>
    </row>
    <row r="159" spans="1:18" ht="12.75" customHeight="1">
      <c r="A159" s="6" t="s">
        <v>43</v>
      </c>
      <c s="6"/>
      <c s="39" t="s">
        <v>40</v>
      </c>
      <c s="6"/>
      <c s="27" t="s">
        <v>227</v>
      </c>
      <c s="6"/>
      <c s="6"/>
      <c s="6"/>
      <c s="40">
        <f>0+Q159</f>
      </c>
      <c r="O159">
        <f>0+R159</f>
      </c>
      <c r="Q159">
        <f>0+I160+I164+I168+I172+I176+I180</f>
      </c>
      <c>
        <f>0+O160+O164+O168+O172+O176+O180</f>
      </c>
    </row>
    <row r="160" spans="1:16" ht="12.75">
      <c r="A160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67</v>
      </c>
      <c s="32">
        <v>4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231</v>
      </c>
    </row>
    <row r="162" spans="1:5" ht="12.75">
      <c r="A162" s="36" t="s">
        <v>52</v>
      </c>
      <c r="E162" s="37" t="s">
        <v>232</v>
      </c>
    </row>
    <row r="163" spans="1:5" ht="127.5">
      <c r="A163" t="s">
        <v>54</v>
      </c>
      <c r="E163" s="35" t="s">
        <v>233</v>
      </c>
    </row>
    <row r="164" spans="1:16" ht="12.75">
      <c r="A164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67</v>
      </c>
      <c s="32">
        <v>4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237</v>
      </c>
    </row>
    <row r="166" spans="1:5" ht="12.75">
      <c r="A166" s="36" t="s">
        <v>52</v>
      </c>
      <c r="E166" s="37" t="s">
        <v>232</v>
      </c>
    </row>
    <row r="167" spans="1:5" ht="114.75">
      <c r="A167" t="s">
        <v>54</v>
      </c>
      <c r="E167" s="35" t="s">
        <v>238</v>
      </c>
    </row>
    <row r="168" spans="1:16" ht="12.75">
      <c r="A168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62</v>
      </c>
      <c s="32">
        <v>132.6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47</v>
      </c>
    </row>
    <row r="170" spans="1:5" ht="12.75">
      <c r="A170" s="36" t="s">
        <v>52</v>
      </c>
      <c r="E170" s="37" t="s">
        <v>242</v>
      </c>
    </row>
    <row r="171" spans="1:5" ht="153">
      <c r="A171" t="s">
        <v>54</v>
      </c>
      <c r="E171" s="35" t="s">
        <v>243</v>
      </c>
    </row>
    <row r="172" spans="1:16" ht="12.75">
      <c r="A172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76</v>
      </c>
      <c s="32">
        <v>684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47</v>
      </c>
    </row>
    <row r="174" spans="1:5" ht="12.75">
      <c r="A174" s="36" t="s">
        <v>52</v>
      </c>
      <c r="E174" s="37" t="s">
        <v>247</v>
      </c>
    </row>
    <row r="175" spans="1:5" ht="140.25">
      <c r="A175" t="s">
        <v>54</v>
      </c>
      <c r="E175" s="35" t="s">
        <v>248</v>
      </c>
    </row>
    <row r="176" spans="1:16" ht="12.75">
      <c r="A176" s="25" t="s">
        <v>45</v>
      </c>
      <c s="29" t="s">
        <v>249</v>
      </c>
      <c s="29" t="s">
        <v>250</v>
      </c>
      <c s="25" t="s">
        <v>47</v>
      </c>
      <c s="30" t="s">
        <v>251</v>
      </c>
      <c s="31" t="s">
        <v>141</v>
      </c>
      <c s="32">
        <v>908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252</v>
      </c>
    </row>
    <row r="178" spans="1:5" ht="12.75">
      <c r="A178" s="36" t="s">
        <v>52</v>
      </c>
      <c r="E178" s="37" t="s">
        <v>253</v>
      </c>
    </row>
    <row r="179" spans="1:5" ht="178.5">
      <c r="A179" t="s">
        <v>54</v>
      </c>
      <c r="E179" s="35" t="s">
        <v>254</v>
      </c>
    </row>
    <row r="180" spans="1:16" ht="12.75">
      <c r="A180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67</v>
      </c>
      <c s="32">
        <v>4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231</v>
      </c>
    </row>
    <row r="182" spans="1:5" ht="12.75">
      <c r="A182" s="36" t="s">
        <v>52</v>
      </c>
      <c r="E182" s="37" t="s">
        <v>232</v>
      </c>
    </row>
    <row r="183" spans="1:5" ht="127.5">
      <c r="A183" t="s">
        <v>54</v>
      </c>
      <c r="E183" s="35" t="s">
        <v>258</v>
      </c>
    </row>
    <row r="184" spans="1:18" ht="12.75" customHeight="1">
      <c r="A184" s="6" t="s">
        <v>43</v>
      </c>
      <c s="6"/>
      <c s="39" t="s">
        <v>259</v>
      </c>
      <c s="6"/>
      <c s="27" t="s">
        <v>260</v>
      </c>
      <c s="6"/>
      <c s="6"/>
      <c s="6"/>
      <c s="40">
        <f>0+Q184</f>
      </c>
      <c r="O184">
        <f>0+R184</f>
      </c>
      <c r="Q184">
        <f>0+I185+I189+I193+I197+I201+I205+I209+I213+I217+I221</f>
      </c>
      <c>
        <f>0+O185+O189+O193+O197+O201+O205+O209+O213+O217+O221</f>
      </c>
    </row>
    <row r="185" spans="1:16" ht="25.5">
      <c r="A185" s="25" t="s">
        <v>45</v>
      </c>
      <c s="29" t="s">
        <v>261</v>
      </c>
      <c s="29" t="s">
        <v>262</v>
      </c>
      <c s="25" t="s">
        <v>263</v>
      </c>
      <c s="30" t="s">
        <v>264</v>
      </c>
      <c s="31" t="s">
        <v>265</v>
      </c>
      <c s="32">
        <v>2023.2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38.25">
      <c r="A186" s="34" t="s">
        <v>50</v>
      </c>
      <c r="E186" s="35" t="s">
        <v>266</v>
      </c>
    </row>
    <row r="187" spans="1:5" ht="12.75">
      <c r="A187" s="36" t="s">
        <v>52</v>
      </c>
      <c r="E187" s="37" t="s">
        <v>267</v>
      </c>
    </row>
    <row r="188" spans="1:5" ht="165.75">
      <c r="A188" t="s">
        <v>54</v>
      </c>
      <c r="E188" s="35" t="s">
        <v>268</v>
      </c>
    </row>
    <row r="189" spans="1:16" ht="25.5">
      <c r="A189" s="25" t="s">
        <v>45</v>
      </c>
      <c s="29" t="s">
        <v>269</v>
      </c>
      <c s="29" t="s">
        <v>270</v>
      </c>
      <c s="25" t="s">
        <v>263</v>
      </c>
      <c s="30" t="s">
        <v>271</v>
      </c>
      <c s="31" t="s">
        <v>265</v>
      </c>
      <c s="32">
        <v>969.6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38.25">
      <c r="A190" s="34" t="s">
        <v>50</v>
      </c>
      <c r="E190" s="35" t="s">
        <v>266</v>
      </c>
    </row>
    <row r="191" spans="1:5" ht="12.75">
      <c r="A191" s="36" t="s">
        <v>52</v>
      </c>
      <c r="E191" s="37" t="s">
        <v>272</v>
      </c>
    </row>
    <row r="192" spans="1:5" ht="165.75">
      <c r="A192" t="s">
        <v>54</v>
      </c>
      <c r="E192" s="35" t="s">
        <v>268</v>
      </c>
    </row>
    <row r="193" spans="1:16" ht="25.5">
      <c r="A193" s="25" t="s">
        <v>45</v>
      </c>
      <c s="29" t="s">
        <v>273</v>
      </c>
      <c s="29" t="s">
        <v>274</v>
      </c>
      <c s="25" t="s">
        <v>263</v>
      </c>
      <c s="30" t="s">
        <v>275</v>
      </c>
      <c s="31" t="s">
        <v>265</v>
      </c>
      <c s="32">
        <v>10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38.25">
      <c r="A194" s="34" t="s">
        <v>50</v>
      </c>
      <c r="E194" s="35" t="s">
        <v>276</v>
      </c>
    </row>
    <row r="195" spans="1:5" ht="51">
      <c r="A195" s="36" t="s">
        <v>52</v>
      </c>
      <c r="E195" s="37" t="s">
        <v>277</v>
      </c>
    </row>
    <row r="196" spans="1:5" ht="165.75">
      <c r="A196" t="s">
        <v>54</v>
      </c>
      <c r="E196" s="35" t="s">
        <v>278</v>
      </c>
    </row>
    <row r="197" spans="1:16" ht="25.5">
      <c r="A197" s="25" t="s">
        <v>45</v>
      </c>
      <c s="29" t="s">
        <v>279</v>
      </c>
      <c s="29" t="s">
        <v>280</v>
      </c>
      <c s="25" t="s">
        <v>263</v>
      </c>
      <c s="30" t="s">
        <v>281</v>
      </c>
      <c s="31" t="s">
        <v>265</v>
      </c>
      <c s="32">
        <v>12.91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38.25">
      <c r="A198" s="34" t="s">
        <v>50</v>
      </c>
      <c r="E198" s="35" t="s">
        <v>282</v>
      </c>
    </row>
    <row r="199" spans="1:5" ht="12.75">
      <c r="A199" s="36" t="s">
        <v>52</v>
      </c>
      <c r="E199" s="37" t="s">
        <v>283</v>
      </c>
    </row>
    <row r="200" spans="1:5" ht="165.75">
      <c r="A200" t="s">
        <v>54</v>
      </c>
      <c r="E200" s="35" t="s">
        <v>268</v>
      </c>
    </row>
    <row r="201" spans="1:16" ht="25.5">
      <c r="A201" s="25" t="s">
        <v>45</v>
      </c>
      <c s="29" t="s">
        <v>284</v>
      </c>
      <c s="29" t="s">
        <v>285</v>
      </c>
      <c s="25" t="s">
        <v>263</v>
      </c>
      <c s="30" t="s">
        <v>286</v>
      </c>
      <c s="31" t="s">
        <v>265</v>
      </c>
      <c s="32">
        <v>0.502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25.5">
      <c r="A202" s="34" t="s">
        <v>50</v>
      </c>
      <c r="E202" s="35" t="s">
        <v>287</v>
      </c>
    </row>
    <row r="203" spans="1:5" ht="12.75">
      <c r="A203" s="36" t="s">
        <v>52</v>
      </c>
      <c r="E203" s="37" t="s">
        <v>288</v>
      </c>
    </row>
    <row r="204" spans="1:5" ht="165.75">
      <c r="A204" t="s">
        <v>54</v>
      </c>
      <c r="E204" s="35" t="s">
        <v>268</v>
      </c>
    </row>
    <row r="205" spans="1:16" ht="38.25">
      <c r="A205" s="25" t="s">
        <v>45</v>
      </c>
      <c s="29" t="s">
        <v>289</v>
      </c>
      <c s="29" t="s">
        <v>290</v>
      </c>
      <c s="25" t="s">
        <v>263</v>
      </c>
      <c s="30" t="s">
        <v>291</v>
      </c>
      <c s="31" t="s">
        <v>265</v>
      </c>
      <c s="32">
        <v>138.5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63.75">
      <c r="A206" s="34" t="s">
        <v>50</v>
      </c>
      <c r="E206" s="35" t="s">
        <v>292</v>
      </c>
    </row>
    <row r="207" spans="1:5" ht="12.75">
      <c r="A207" s="36" t="s">
        <v>52</v>
      </c>
      <c r="E207" s="37" t="s">
        <v>293</v>
      </c>
    </row>
    <row r="208" spans="1:5" ht="165.75">
      <c r="A208" t="s">
        <v>54</v>
      </c>
      <c r="E208" s="35" t="s">
        <v>268</v>
      </c>
    </row>
    <row r="209" spans="1:16" ht="38.25">
      <c r="A209" s="25" t="s">
        <v>45</v>
      </c>
      <c s="29" t="s">
        <v>294</v>
      </c>
      <c s="29" t="s">
        <v>295</v>
      </c>
      <c s="25" t="s">
        <v>263</v>
      </c>
      <c s="30" t="s">
        <v>296</v>
      </c>
      <c s="31" t="s">
        <v>265</v>
      </c>
      <c s="32">
        <v>277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51">
      <c r="A210" s="34" t="s">
        <v>50</v>
      </c>
      <c r="E210" s="35" t="s">
        <v>297</v>
      </c>
    </row>
    <row r="211" spans="1:5" ht="12.75">
      <c r="A211" s="36" t="s">
        <v>52</v>
      </c>
      <c r="E211" s="37" t="s">
        <v>298</v>
      </c>
    </row>
    <row r="212" spans="1:5" ht="165.75">
      <c r="A212" t="s">
        <v>54</v>
      </c>
      <c r="E212" s="35" t="s">
        <v>268</v>
      </c>
    </row>
    <row r="213" spans="1:16" ht="38.25">
      <c r="A213" s="25" t="s">
        <v>45</v>
      </c>
      <c s="29" t="s">
        <v>299</v>
      </c>
      <c s="29" t="s">
        <v>300</v>
      </c>
      <c s="25" t="s">
        <v>263</v>
      </c>
      <c s="30" t="s">
        <v>301</v>
      </c>
      <c s="31" t="s">
        <v>265</v>
      </c>
      <c s="32">
        <v>578.1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51">
      <c r="A214" s="34" t="s">
        <v>50</v>
      </c>
      <c r="E214" s="35" t="s">
        <v>302</v>
      </c>
    </row>
    <row r="215" spans="1:5" ht="12.75">
      <c r="A215" s="36" t="s">
        <v>52</v>
      </c>
      <c r="E215" s="37" t="s">
        <v>303</v>
      </c>
    </row>
    <row r="216" spans="1:5" ht="165.75">
      <c r="A216" t="s">
        <v>54</v>
      </c>
      <c r="E216" s="35" t="s">
        <v>268</v>
      </c>
    </row>
    <row r="217" spans="1:16" ht="38.25">
      <c r="A217" s="25" t="s">
        <v>45</v>
      </c>
      <c s="29" t="s">
        <v>304</v>
      </c>
      <c s="29" t="s">
        <v>305</v>
      </c>
      <c s="25" t="s">
        <v>263</v>
      </c>
      <c s="30" t="s">
        <v>306</v>
      </c>
      <c s="31" t="s">
        <v>265</v>
      </c>
      <c s="32">
        <v>289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63.75">
      <c r="A218" s="34" t="s">
        <v>50</v>
      </c>
      <c r="E218" s="35" t="s">
        <v>307</v>
      </c>
    </row>
    <row r="219" spans="1:5" ht="12.75">
      <c r="A219" s="36" t="s">
        <v>52</v>
      </c>
      <c r="E219" s="37" t="s">
        <v>308</v>
      </c>
    </row>
    <row r="220" spans="1:5" ht="165.75">
      <c r="A220" t="s">
        <v>54</v>
      </c>
      <c r="E220" s="35" t="s">
        <v>268</v>
      </c>
    </row>
    <row r="221" spans="1:16" ht="25.5">
      <c r="A221" s="25" t="s">
        <v>45</v>
      </c>
      <c s="29" t="s">
        <v>309</v>
      </c>
      <c s="29" t="s">
        <v>310</v>
      </c>
      <c s="25" t="s">
        <v>263</v>
      </c>
      <c s="30" t="s">
        <v>311</v>
      </c>
      <c s="31" t="s">
        <v>265</v>
      </c>
      <c s="32">
        <v>14.6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38.25">
      <c r="A222" s="34" t="s">
        <v>50</v>
      </c>
      <c r="E222" s="35" t="s">
        <v>312</v>
      </c>
    </row>
    <row r="223" spans="1:5" ht="12.75">
      <c r="A223" s="36" t="s">
        <v>52</v>
      </c>
      <c r="E223" s="37" t="s">
        <v>313</v>
      </c>
    </row>
    <row r="224" spans="1:5" ht="165.75">
      <c r="A224" t="s">
        <v>54</v>
      </c>
      <c r="E224" s="35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0+O8+O13+O34+O51+O60+O85+O98+O127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314</v>
      </c>
      <c s="41">
        <f>0+I8+I13+I34+I51+I60+I85+I98+I127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314</v>
      </c>
      <c s="6"/>
      <c s="18" t="s">
        <v>315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316</v>
      </c>
      <c s="25" t="s">
        <v>47</v>
      </c>
      <c s="30" t="s">
        <v>317</v>
      </c>
      <c s="31" t="s">
        <v>216</v>
      </c>
      <c s="32">
        <v>24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318</v>
      </c>
    </row>
    <row r="11" spans="1:5" ht="12.75">
      <c r="A11" s="36" t="s">
        <v>52</v>
      </c>
      <c r="E11" s="37" t="s">
        <v>47</v>
      </c>
    </row>
    <row r="12" spans="1:5" ht="12.75">
      <c r="A12" t="s">
        <v>54</v>
      </c>
      <c r="E12" s="35" t="s">
        <v>319</v>
      </c>
    </row>
    <row r="13" spans="1:18" ht="12.75" customHeight="1">
      <c r="A13" s="6" t="s">
        <v>43</v>
      </c>
      <c s="6"/>
      <c s="39" t="s">
        <v>29</v>
      </c>
      <c s="6"/>
      <c s="27" t="s">
        <v>59</v>
      </c>
      <c s="6"/>
      <c s="6"/>
      <c s="6"/>
      <c s="40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45</v>
      </c>
      <c s="29" t="s">
        <v>23</v>
      </c>
      <c s="29" t="s">
        <v>320</v>
      </c>
      <c s="25" t="s">
        <v>47</v>
      </c>
      <c s="30" t="s">
        <v>321</v>
      </c>
      <c s="31" t="s">
        <v>76</v>
      </c>
      <c s="32">
        <v>24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52</v>
      </c>
      <c r="E16" s="37" t="s">
        <v>322</v>
      </c>
    </row>
    <row r="17" spans="1:5" ht="25.5">
      <c r="A17" t="s">
        <v>54</v>
      </c>
      <c r="E17" s="35" t="s">
        <v>323</v>
      </c>
    </row>
    <row r="18" spans="1:16" ht="12.75">
      <c r="A18" s="25" t="s">
        <v>45</v>
      </c>
      <c s="29" t="s">
        <v>22</v>
      </c>
      <c s="29" t="s">
        <v>324</v>
      </c>
      <c s="25" t="s">
        <v>47</v>
      </c>
      <c s="30" t="s">
        <v>325</v>
      </c>
      <c s="31" t="s">
        <v>76</v>
      </c>
      <c s="32">
        <v>985.2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38.25">
      <c r="A20" s="36" t="s">
        <v>52</v>
      </c>
      <c r="E20" s="37" t="s">
        <v>326</v>
      </c>
    </row>
    <row r="21" spans="1:5" ht="318.75">
      <c r="A21" t="s">
        <v>54</v>
      </c>
      <c r="E21" s="35" t="s">
        <v>327</v>
      </c>
    </row>
    <row r="22" spans="1:16" ht="12.75">
      <c r="A22" s="25" t="s">
        <v>45</v>
      </c>
      <c s="29" t="s">
        <v>33</v>
      </c>
      <c s="29" t="s">
        <v>328</v>
      </c>
      <c s="25" t="s">
        <v>47</v>
      </c>
      <c s="30" t="s">
        <v>329</v>
      </c>
      <c s="31" t="s">
        <v>76</v>
      </c>
      <c s="32">
        <v>985.2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47</v>
      </c>
    </row>
    <row r="25" spans="1:5" ht="191.25">
      <c r="A25" t="s">
        <v>54</v>
      </c>
      <c r="E25" s="35" t="s">
        <v>330</v>
      </c>
    </row>
    <row r="26" spans="1:16" ht="12.75">
      <c r="A26" s="25" t="s">
        <v>45</v>
      </c>
      <c s="29" t="s">
        <v>35</v>
      </c>
      <c s="29" t="s">
        <v>331</v>
      </c>
      <c s="25" t="s">
        <v>47</v>
      </c>
      <c s="30" t="s">
        <v>332</v>
      </c>
      <c s="31" t="s">
        <v>62</v>
      </c>
      <c s="32">
        <v>160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333</v>
      </c>
    </row>
    <row r="29" spans="1:5" ht="38.25">
      <c r="A29" t="s">
        <v>54</v>
      </c>
      <c r="E29" s="35" t="s">
        <v>334</v>
      </c>
    </row>
    <row r="30" spans="1:16" ht="12.75">
      <c r="A30" s="25" t="s">
        <v>45</v>
      </c>
      <c s="29" t="s">
        <v>37</v>
      </c>
      <c s="29" t="s">
        <v>335</v>
      </c>
      <c s="25" t="s">
        <v>47</v>
      </c>
      <c s="30" t="s">
        <v>336</v>
      </c>
      <c s="31" t="s">
        <v>62</v>
      </c>
      <c s="32">
        <v>160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333</v>
      </c>
    </row>
    <row r="33" spans="1:5" ht="25.5">
      <c r="A33" t="s">
        <v>54</v>
      </c>
      <c r="E33" s="35" t="s">
        <v>337</v>
      </c>
    </row>
    <row r="34" spans="1:18" ht="12.75" customHeight="1">
      <c r="A34" s="6" t="s">
        <v>43</v>
      </c>
      <c s="6"/>
      <c s="39" t="s">
        <v>23</v>
      </c>
      <c s="6"/>
      <c s="27" t="s">
        <v>97</v>
      </c>
      <c s="6"/>
      <c s="6"/>
      <c s="6"/>
      <c s="40">
        <f>0+Q34</f>
      </c>
      <c r="O34">
        <f>0+R34</f>
      </c>
      <c r="Q34">
        <f>0+I35+I39+I43+I47</f>
      </c>
      <c>
        <f>0+O35+O39+O43+O47</f>
      </c>
    </row>
    <row r="35" spans="1:16" ht="12.75">
      <c r="A35" s="25" t="s">
        <v>45</v>
      </c>
      <c s="29" t="s">
        <v>79</v>
      </c>
      <c s="29" t="s">
        <v>338</v>
      </c>
      <c s="25" t="s">
        <v>47</v>
      </c>
      <c s="30" t="s">
        <v>339</v>
      </c>
      <c s="31" t="s">
        <v>141</v>
      </c>
      <c s="32">
        <v>42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340</v>
      </c>
    </row>
    <row r="37" spans="1:5" ht="12.75">
      <c r="A37" s="36" t="s">
        <v>52</v>
      </c>
      <c r="E37" s="37" t="s">
        <v>341</v>
      </c>
    </row>
    <row r="38" spans="1:5" ht="165.75">
      <c r="A38" t="s">
        <v>54</v>
      </c>
      <c r="E38" s="35" t="s">
        <v>342</v>
      </c>
    </row>
    <row r="39" spans="1:16" ht="12.75">
      <c r="A39" s="25" t="s">
        <v>45</v>
      </c>
      <c s="29" t="s">
        <v>85</v>
      </c>
      <c s="29" t="s">
        <v>343</v>
      </c>
      <c s="25" t="s">
        <v>47</v>
      </c>
      <c s="30" t="s">
        <v>344</v>
      </c>
      <c s="31" t="s">
        <v>76</v>
      </c>
      <c s="32">
        <v>1.44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345</v>
      </c>
    </row>
    <row r="41" spans="1:5" ht="12.75">
      <c r="A41" s="36" t="s">
        <v>52</v>
      </c>
      <c r="E41" s="37" t="s">
        <v>47</v>
      </c>
    </row>
    <row r="42" spans="1:5" ht="369.75">
      <c r="A42" t="s">
        <v>54</v>
      </c>
      <c r="E42" s="35" t="s">
        <v>346</v>
      </c>
    </row>
    <row r="43" spans="1:16" ht="12.75">
      <c r="A43" s="25" t="s">
        <v>45</v>
      </c>
      <c s="29" t="s">
        <v>40</v>
      </c>
      <c s="29" t="s">
        <v>347</v>
      </c>
      <c s="25" t="s">
        <v>47</v>
      </c>
      <c s="30" t="s">
        <v>348</v>
      </c>
      <c s="31" t="s">
        <v>265</v>
      </c>
      <c s="32">
        <v>0.092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345</v>
      </c>
    </row>
    <row r="45" spans="1:5" ht="12.75">
      <c r="A45" s="36" t="s">
        <v>52</v>
      </c>
      <c r="E45" s="37" t="s">
        <v>47</v>
      </c>
    </row>
    <row r="46" spans="1:5" ht="306">
      <c r="A46" t="s">
        <v>54</v>
      </c>
      <c r="E46" s="35" t="s">
        <v>349</v>
      </c>
    </row>
    <row r="47" spans="1:16" ht="12.75">
      <c r="A47" s="25" t="s">
        <v>45</v>
      </c>
      <c s="29" t="s">
        <v>42</v>
      </c>
      <c s="29" t="s">
        <v>350</v>
      </c>
      <c s="25" t="s">
        <v>47</v>
      </c>
      <c s="30" t="s">
        <v>351</v>
      </c>
      <c s="31" t="s">
        <v>76</v>
      </c>
      <c s="32">
        <v>114.21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47</v>
      </c>
    </row>
    <row r="49" spans="1:5" ht="12.75">
      <c r="A49" s="36" t="s">
        <v>52</v>
      </c>
      <c r="E49" s="37" t="s">
        <v>352</v>
      </c>
    </row>
    <row r="50" spans="1:5" ht="204">
      <c r="A50" t="s">
        <v>54</v>
      </c>
      <c r="E50" s="35" t="s">
        <v>353</v>
      </c>
    </row>
    <row r="51" spans="1:18" ht="12.75" customHeight="1">
      <c r="A51" s="6" t="s">
        <v>43</v>
      </c>
      <c s="6"/>
      <c s="39" t="s">
        <v>22</v>
      </c>
      <c s="6"/>
      <c s="27" t="s">
        <v>104</v>
      </c>
      <c s="6"/>
      <c s="6"/>
      <c s="6"/>
      <c s="40">
        <f>0+Q51</f>
      </c>
      <c r="O51">
        <f>0+R51</f>
      </c>
      <c r="Q51">
        <f>0+I52+I56</f>
      </c>
      <c>
        <f>0+O52+O56</f>
      </c>
    </row>
    <row r="52" spans="1:16" ht="12.75">
      <c r="A52" s="25" t="s">
        <v>45</v>
      </c>
      <c s="29" t="s">
        <v>98</v>
      </c>
      <c s="29" t="s">
        <v>354</v>
      </c>
      <c s="25" t="s">
        <v>47</v>
      </c>
      <c s="30" t="s">
        <v>355</v>
      </c>
      <c s="31" t="s">
        <v>356</v>
      </c>
      <c s="32">
        <v>518.93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357</v>
      </c>
    </row>
    <row r="54" spans="1:5" ht="12.75">
      <c r="A54" s="36" t="s">
        <v>52</v>
      </c>
      <c r="E54" s="37" t="s">
        <v>358</v>
      </c>
    </row>
    <row r="55" spans="1:5" ht="293.25">
      <c r="A55" t="s">
        <v>54</v>
      </c>
      <c r="E55" s="35" t="s">
        <v>359</v>
      </c>
    </row>
    <row r="56" spans="1:16" ht="12.75">
      <c r="A56" s="25" t="s">
        <v>45</v>
      </c>
      <c s="29" t="s">
        <v>105</v>
      </c>
      <c s="29" t="s">
        <v>360</v>
      </c>
      <c s="25" t="s">
        <v>47</v>
      </c>
      <c s="30" t="s">
        <v>361</v>
      </c>
      <c s="31" t="s">
        <v>362</v>
      </c>
      <c s="32">
        <v>1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63.75">
      <c r="A57" s="34" t="s">
        <v>50</v>
      </c>
      <c r="E57" s="35" t="s">
        <v>363</v>
      </c>
    </row>
    <row r="58" spans="1:5" ht="12.75">
      <c r="A58" s="36" t="s">
        <v>52</v>
      </c>
      <c r="E58" s="37" t="s">
        <v>47</v>
      </c>
    </row>
    <row r="59" spans="1:5" ht="229.5">
      <c r="A59" t="s">
        <v>54</v>
      </c>
      <c r="E59" s="35" t="s">
        <v>364</v>
      </c>
    </row>
    <row r="60" spans="1:18" ht="12.75" customHeight="1">
      <c r="A60" s="6" t="s">
        <v>43</v>
      </c>
      <c s="6"/>
      <c s="39" t="s">
        <v>33</v>
      </c>
      <c s="6"/>
      <c s="27" t="s">
        <v>110</v>
      </c>
      <c s="6"/>
      <c s="6"/>
      <c s="6"/>
      <c s="40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25" t="s">
        <v>45</v>
      </c>
      <c s="29" t="s">
        <v>111</v>
      </c>
      <c s="29" t="s">
        <v>365</v>
      </c>
      <c s="25" t="s">
        <v>47</v>
      </c>
      <c s="30" t="s">
        <v>366</v>
      </c>
      <c s="31" t="s">
        <v>76</v>
      </c>
      <c s="32">
        <v>20.4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367</v>
      </c>
    </row>
    <row r="63" spans="1:5" ht="12.75">
      <c r="A63" s="36" t="s">
        <v>52</v>
      </c>
      <c r="E63" s="37" t="s">
        <v>368</v>
      </c>
    </row>
    <row r="64" spans="1:5" ht="369.75">
      <c r="A64" t="s">
        <v>54</v>
      </c>
      <c r="E64" s="35" t="s">
        <v>369</v>
      </c>
    </row>
    <row r="65" spans="1:16" ht="12.75">
      <c r="A65" s="25" t="s">
        <v>45</v>
      </c>
      <c s="29" t="s">
        <v>118</v>
      </c>
      <c s="29" t="s">
        <v>370</v>
      </c>
      <c s="25" t="s">
        <v>47</v>
      </c>
      <c s="30" t="s">
        <v>371</v>
      </c>
      <c s="31" t="s">
        <v>76</v>
      </c>
      <c s="32">
        <v>8.92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372</v>
      </c>
    </row>
    <row r="67" spans="1:5" ht="38.25">
      <c r="A67" s="36" t="s">
        <v>52</v>
      </c>
      <c r="E67" s="37" t="s">
        <v>373</v>
      </c>
    </row>
    <row r="68" spans="1:5" ht="369.75">
      <c r="A68" t="s">
        <v>54</v>
      </c>
      <c r="E68" s="35" t="s">
        <v>369</v>
      </c>
    </row>
    <row r="69" spans="1:16" ht="12.75">
      <c r="A69" s="25" t="s">
        <v>45</v>
      </c>
      <c s="29" t="s">
        <v>123</v>
      </c>
      <c s="29" t="s">
        <v>374</v>
      </c>
      <c s="25" t="s">
        <v>47</v>
      </c>
      <c s="30" t="s">
        <v>375</v>
      </c>
      <c s="31" t="s">
        <v>76</v>
      </c>
      <c s="32">
        <v>64.85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25.5">
      <c r="A70" s="34" t="s">
        <v>50</v>
      </c>
      <c r="E70" s="35" t="s">
        <v>376</v>
      </c>
    </row>
    <row r="71" spans="1:5" ht="12.75">
      <c r="A71" s="36" t="s">
        <v>52</v>
      </c>
      <c r="E71" s="37" t="s">
        <v>47</v>
      </c>
    </row>
    <row r="72" spans="1:5" ht="369.75">
      <c r="A72" t="s">
        <v>54</v>
      </c>
      <c r="E72" s="35" t="s">
        <v>377</v>
      </c>
    </row>
    <row r="73" spans="1:16" ht="12.75">
      <c r="A73" s="25" t="s">
        <v>45</v>
      </c>
      <c s="29" t="s">
        <v>129</v>
      </c>
      <c s="29" t="s">
        <v>378</v>
      </c>
      <c s="25" t="s">
        <v>47</v>
      </c>
      <c s="30" t="s">
        <v>379</v>
      </c>
      <c s="31" t="s">
        <v>76</v>
      </c>
      <c s="32">
        <v>4.8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367</v>
      </c>
    </row>
    <row r="75" spans="1:5" ht="12.75">
      <c r="A75" s="36" t="s">
        <v>52</v>
      </c>
      <c r="E75" s="37" t="s">
        <v>380</v>
      </c>
    </row>
    <row r="76" spans="1:5" ht="369.75">
      <c r="A76" t="s">
        <v>54</v>
      </c>
      <c r="E76" s="35" t="s">
        <v>369</v>
      </c>
    </row>
    <row r="77" spans="1:16" ht="12.75">
      <c r="A77" s="25" t="s">
        <v>45</v>
      </c>
      <c s="29" t="s">
        <v>134</v>
      </c>
      <c s="29" t="s">
        <v>381</v>
      </c>
      <c s="25" t="s">
        <v>47</v>
      </c>
      <c s="30" t="s">
        <v>382</v>
      </c>
      <c s="31" t="s">
        <v>76</v>
      </c>
      <c s="32">
        <v>1190.4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38.25">
      <c r="A79" s="36" t="s">
        <v>52</v>
      </c>
      <c r="E79" s="37" t="s">
        <v>383</v>
      </c>
    </row>
    <row r="80" spans="1:5" ht="38.25">
      <c r="A80" t="s">
        <v>54</v>
      </c>
      <c r="E80" s="35" t="s">
        <v>116</v>
      </c>
    </row>
    <row r="81" spans="1:16" ht="12.75">
      <c r="A81" s="25" t="s">
        <v>45</v>
      </c>
      <c s="29" t="s">
        <v>138</v>
      </c>
      <c s="29" t="s">
        <v>384</v>
      </c>
      <c s="25" t="s">
        <v>47</v>
      </c>
      <c s="30" t="s">
        <v>385</v>
      </c>
      <c s="31" t="s">
        <v>76</v>
      </c>
      <c s="32">
        <v>9.2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372</v>
      </c>
    </row>
    <row r="83" spans="1:5" ht="12.75">
      <c r="A83" s="36" t="s">
        <v>52</v>
      </c>
      <c r="E83" s="37" t="s">
        <v>386</v>
      </c>
    </row>
    <row r="84" spans="1:5" ht="102">
      <c r="A84" t="s">
        <v>54</v>
      </c>
      <c r="E84" s="35" t="s">
        <v>387</v>
      </c>
    </row>
    <row r="85" spans="1:18" ht="12.75" customHeight="1">
      <c r="A85" s="6" t="s">
        <v>43</v>
      </c>
      <c s="6"/>
      <c s="39" t="s">
        <v>79</v>
      </c>
      <c s="6"/>
      <c s="27" t="s">
        <v>183</v>
      </c>
      <c s="6"/>
      <c s="6"/>
      <c s="6"/>
      <c s="40">
        <f>0+Q85</f>
      </c>
      <c r="O85">
        <f>0+R85</f>
      </c>
      <c r="Q85">
        <f>0+I86+I90+I94</f>
      </c>
      <c>
        <f>0+O86+O90+O94</f>
      </c>
    </row>
    <row r="86" spans="1:16" ht="25.5">
      <c r="A86" s="25" t="s">
        <v>45</v>
      </c>
      <c s="29" t="s">
        <v>144</v>
      </c>
      <c s="29" t="s">
        <v>388</v>
      </c>
      <c s="25" t="s">
        <v>47</v>
      </c>
      <c s="30" t="s">
        <v>389</v>
      </c>
      <c s="31" t="s">
        <v>62</v>
      </c>
      <c s="32">
        <v>15.389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390</v>
      </c>
    </row>
    <row r="88" spans="1:5" ht="12.75">
      <c r="A88" s="36" t="s">
        <v>52</v>
      </c>
      <c r="E88" s="37" t="s">
        <v>391</v>
      </c>
    </row>
    <row r="89" spans="1:5" ht="191.25">
      <c r="A89" t="s">
        <v>54</v>
      </c>
      <c r="E89" s="35" t="s">
        <v>392</v>
      </c>
    </row>
    <row r="90" spans="1:16" ht="12.75">
      <c r="A90" s="25" t="s">
        <v>45</v>
      </c>
      <c s="29" t="s">
        <v>149</v>
      </c>
      <c s="29" t="s">
        <v>393</v>
      </c>
      <c s="25" t="s">
        <v>47</v>
      </c>
      <c s="30" t="s">
        <v>394</v>
      </c>
      <c s="31" t="s">
        <v>62</v>
      </c>
      <c s="32">
        <v>375.15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395</v>
      </c>
    </row>
    <row r="93" spans="1:5" ht="204">
      <c r="A93" t="s">
        <v>54</v>
      </c>
      <c r="E93" s="35" t="s">
        <v>396</v>
      </c>
    </row>
    <row r="94" spans="1:16" ht="12.75">
      <c r="A94" s="25" t="s">
        <v>45</v>
      </c>
      <c s="29" t="s">
        <v>154</v>
      </c>
      <c s="29" t="s">
        <v>397</v>
      </c>
      <c s="25" t="s">
        <v>47</v>
      </c>
      <c s="30" t="s">
        <v>398</v>
      </c>
      <c s="31" t="s">
        <v>62</v>
      </c>
      <c s="32">
        <v>375.15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52</v>
      </c>
      <c r="E96" s="37" t="s">
        <v>395</v>
      </c>
    </row>
    <row r="97" spans="1:5" ht="38.25">
      <c r="A97" t="s">
        <v>54</v>
      </c>
      <c r="E97" s="35" t="s">
        <v>399</v>
      </c>
    </row>
    <row r="98" spans="1:18" ht="12.75" customHeight="1">
      <c r="A98" s="6" t="s">
        <v>43</v>
      </c>
      <c s="6"/>
      <c s="39" t="s">
        <v>40</v>
      </c>
      <c s="6"/>
      <c s="27" t="s">
        <v>227</v>
      </c>
      <c s="6"/>
      <c s="6"/>
      <c s="6"/>
      <c s="40">
        <f>0+Q98</f>
      </c>
      <c r="O98">
        <f>0+R98</f>
      </c>
      <c r="Q98">
        <f>0+I99+I103+I107+I111+I115+I119+I123</f>
      </c>
      <c>
        <f>0+O99+O103+O107+O111+O115+O119+O123</f>
      </c>
    </row>
    <row r="99" spans="1:16" ht="12.75">
      <c r="A99" s="25" t="s">
        <v>45</v>
      </c>
      <c s="29" t="s">
        <v>159</v>
      </c>
      <c s="29" t="s">
        <v>400</v>
      </c>
      <c s="25" t="s">
        <v>47</v>
      </c>
      <c s="30" t="s">
        <v>401</v>
      </c>
      <c s="31" t="s">
        <v>67</v>
      </c>
      <c s="32">
        <v>2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402</v>
      </c>
    </row>
    <row r="101" spans="1:5" ht="12.75">
      <c r="A101" s="36" t="s">
        <v>52</v>
      </c>
      <c r="E101" s="37" t="s">
        <v>47</v>
      </c>
    </row>
    <row r="102" spans="1:5" ht="25.5">
      <c r="A102" t="s">
        <v>54</v>
      </c>
      <c r="E102" s="35" t="s">
        <v>403</v>
      </c>
    </row>
    <row r="103" spans="1:16" ht="12.75">
      <c r="A103" s="25" t="s">
        <v>45</v>
      </c>
      <c s="29" t="s">
        <v>165</v>
      </c>
      <c s="29" t="s">
        <v>404</v>
      </c>
      <c s="25" t="s">
        <v>47</v>
      </c>
      <c s="30" t="s">
        <v>405</v>
      </c>
      <c s="31" t="s">
        <v>76</v>
      </c>
      <c s="32">
        <v>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6" t="s">
        <v>52</v>
      </c>
      <c r="E105" s="37" t="s">
        <v>406</v>
      </c>
    </row>
    <row r="106" spans="1:5" ht="102">
      <c r="A106" t="s">
        <v>54</v>
      </c>
      <c r="E106" s="35" t="s">
        <v>407</v>
      </c>
    </row>
    <row r="107" spans="1:16" ht="12.75">
      <c r="A107" s="25" t="s">
        <v>45</v>
      </c>
      <c s="29" t="s">
        <v>177</v>
      </c>
      <c s="29" t="s">
        <v>408</v>
      </c>
      <c s="25" t="s">
        <v>47</v>
      </c>
      <c s="30" t="s">
        <v>409</v>
      </c>
      <c s="31" t="s">
        <v>76</v>
      </c>
      <c s="32">
        <v>186.245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6" t="s">
        <v>52</v>
      </c>
      <c r="E109" s="37" t="s">
        <v>410</v>
      </c>
    </row>
    <row r="110" spans="1:5" ht="114.75">
      <c r="A110" t="s">
        <v>54</v>
      </c>
      <c r="E110" s="35" t="s">
        <v>411</v>
      </c>
    </row>
    <row r="111" spans="1:16" ht="12.75">
      <c r="A111" s="25" t="s">
        <v>45</v>
      </c>
      <c s="29" t="s">
        <v>184</v>
      </c>
      <c s="29" t="s">
        <v>412</v>
      </c>
      <c s="25" t="s">
        <v>47</v>
      </c>
      <c s="30" t="s">
        <v>413</v>
      </c>
      <c s="31" t="s">
        <v>76</v>
      </c>
      <c s="32">
        <v>1.6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12.75">
      <c r="A113" s="36" t="s">
        <v>52</v>
      </c>
      <c r="E113" s="37" t="s">
        <v>414</v>
      </c>
    </row>
    <row r="114" spans="1:5" ht="102">
      <c r="A114" t="s">
        <v>54</v>
      </c>
      <c r="E114" s="35" t="s">
        <v>407</v>
      </c>
    </row>
    <row r="115" spans="1:16" ht="12.75">
      <c r="A115" s="25" t="s">
        <v>45</v>
      </c>
      <c s="29" t="s">
        <v>188</v>
      </c>
      <c s="29" t="s">
        <v>415</v>
      </c>
      <c s="25" t="s">
        <v>47</v>
      </c>
      <c s="30" t="s">
        <v>416</v>
      </c>
      <c s="31" t="s">
        <v>265</v>
      </c>
      <c s="32">
        <v>0.684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47</v>
      </c>
    </row>
    <row r="117" spans="1:5" ht="12.75">
      <c r="A117" s="36" t="s">
        <v>52</v>
      </c>
      <c r="E117" s="37" t="s">
        <v>417</v>
      </c>
    </row>
    <row r="118" spans="1:5" ht="102">
      <c r="A118" t="s">
        <v>54</v>
      </c>
      <c r="E118" s="35" t="s">
        <v>418</v>
      </c>
    </row>
    <row r="119" spans="1:16" ht="12.75">
      <c r="A119" s="25" t="s">
        <v>45</v>
      </c>
      <c s="29" t="s">
        <v>193</v>
      </c>
      <c s="29" t="s">
        <v>419</v>
      </c>
      <c s="25" t="s">
        <v>47</v>
      </c>
      <c s="30" t="s">
        <v>420</v>
      </c>
      <c s="31" t="s">
        <v>62</v>
      </c>
      <c s="32">
        <v>62.32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12.75">
      <c r="A121" s="36" t="s">
        <v>52</v>
      </c>
      <c r="E121" s="37" t="s">
        <v>421</v>
      </c>
    </row>
    <row r="122" spans="1:5" ht="76.5">
      <c r="A122" t="s">
        <v>54</v>
      </c>
      <c r="E122" s="35" t="s">
        <v>422</v>
      </c>
    </row>
    <row r="123" spans="1:16" ht="12.75">
      <c r="A123" s="25" t="s">
        <v>45</v>
      </c>
      <c s="29" t="s">
        <v>197</v>
      </c>
      <c s="29" t="s">
        <v>423</v>
      </c>
      <c s="25" t="s">
        <v>47</v>
      </c>
      <c s="30" t="s">
        <v>424</v>
      </c>
      <c s="31" t="s">
        <v>67</v>
      </c>
      <c s="32">
        <v>1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47</v>
      </c>
    </row>
    <row r="125" spans="1:5" ht="12.75">
      <c r="A125" s="36" t="s">
        <v>52</v>
      </c>
      <c r="E125" s="37" t="s">
        <v>47</v>
      </c>
    </row>
    <row r="126" spans="1:5" ht="89.25">
      <c r="A126" t="s">
        <v>54</v>
      </c>
      <c r="E126" s="35" t="s">
        <v>425</v>
      </c>
    </row>
    <row r="127" spans="1:18" ht="12.75" customHeight="1">
      <c r="A127" s="6" t="s">
        <v>43</v>
      </c>
      <c s="6"/>
      <c s="39" t="s">
        <v>259</v>
      </c>
      <c s="6"/>
      <c s="27" t="s">
        <v>426</v>
      </c>
      <c s="6"/>
      <c s="6"/>
      <c s="6"/>
      <c s="40">
        <f>0+Q127</f>
      </c>
      <c r="O127">
        <f>0+R127</f>
      </c>
      <c r="Q127">
        <f>0+I128+I132+I136+I140+I144</f>
      </c>
      <c>
        <f>0+O128+O132+O136+O140+O144</f>
      </c>
    </row>
    <row r="128" spans="1:16" ht="25.5">
      <c r="A128" s="25" t="s">
        <v>45</v>
      </c>
      <c s="29" t="s">
        <v>201</v>
      </c>
      <c s="29" t="s">
        <v>262</v>
      </c>
      <c s="25" t="s">
        <v>263</v>
      </c>
      <c s="30" t="s">
        <v>264</v>
      </c>
      <c s="31" t="s">
        <v>265</v>
      </c>
      <c s="32">
        <v>2180.64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38.25">
      <c r="A129" s="34" t="s">
        <v>50</v>
      </c>
      <c r="E129" s="35" t="s">
        <v>266</v>
      </c>
    </row>
    <row r="130" spans="1:5" ht="25.5">
      <c r="A130" s="36" t="s">
        <v>52</v>
      </c>
      <c r="E130" s="37" t="s">
        <v>427</v>
      </c>
    </row>
    <row r="131" spans="1:5" ht="165.75">
      <c r="A131" t="s">
        <v>54</v>
      </c>
      <c r="E131" s="35" t="s">
        <v>268</v>
      </c>
    </row>
    <row r="132" spans="1:16" ht="25.5">
      <c r="A132" s="25" t="s">
        <v>45</v>
      </c>
      <c s="29" t="s">
        <v>205</v>
      </c>
      <c s="29" t="s">
        <v>428</v>
      </c>
      <c s="25" t="s">
        <v>263</v>
      </c>
      <c s="30" t="s">
        <v>429</v>
      </c>
      <c s="31" t="s">
        <v>265</v>
      </c>
      <c s="32">
        <v>409.739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38.25">
      <c r="A133" s="34" t="s">
        <v>50</v>
      </c>
      <c r="E133" s="35" t="s">
        <v>430</v>
      </c>
    </row>
    <row r="134" spans="1:5" ht="25.5">
      <c r="A134" s="36" t="s">
        <v>52</v>
      </c>
      <c r="E134" s="37" t="s">
        <v>431</v>
      </c>
    </row>
    <row r="135" spans="1:5" ht="165.75">
      <c r="A135" t="s">
        <v>54</v>
      </c>
      <c r="E135" s="35" t="s">
        <v>268</v>
      </c>
    </row>
    <row r="136" spans="1:16" ht="25.5">
      <c r="A136" s="25" t="s">
        <v>45</v>
      </c>
      <c s="29" t="s">
        <v>209</v>
      </c>
      <c s="29" t="s">
        <v>432</v>
      </c>
      <c s="25" t="s">
        <v>263</v>
      </c>
      <c s="30" t="s">
        <v>433</v>
      </c>
      <c s="31" t="s">
        <v>265</v>
      </c>
      <c s="32">
        <v>3.68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38.25">
      <c r="A137" s="34" t="s">
        <v>50</v>
      </c>
      <c r="E137" s="35" t="s">
        <v>430</v>
      </c>
    </row>
    <row r="138" spans="1:5" ht="25.5">
      <c r="A138" s="36" t="s">
        <v>52</v>
      </c>
      <c r="E138" s="37" t="s">
        <v>434</v>
      </c>
    </row>
    <row r="139" spans="1:5" ht="165.75">
      <c r="A139" t="s">
        <v>54</v>
      </c>
      <c r="E139" s="35" t="s">
        <v>268</v>
      </c>
    </row>
    <row r="140" spans="1:16" ht="38.25">
      <c r="A140" s="25" t="s">
        <v>45</v>
      </c>
      <c s="29" t="s">
        <v>213</v>
      </c>
      <c s="29" t="s">
        <v>435</v>
      </c>
      <c s="25" t="s">
        <v>263</v>
      </c>
      <c s="30" t="s">
        <v>436</v>
      </c>
      <c s="31" t="s">
        <v>265</v>
      </c>
      <c s="32">
        <v>9.348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63.75">
      <c r="A141" s="34" t="s">
        <v>50</v>
      </c>
      <c r="E141" s="35" t="s">
        <v>437</v>
      </c>
    </row>
    <row r="142" spans="1:5" ht="25.5">
      <c r="A142" s="36" t="s">
        <v>52</v>
      </c>
      <c r="E142" s="37" t="s">
        <v>438</v>
      </c>
    </row>
    <row r="143" spans="1:5" ht="165.75">
      <c r="A143" t="s">
        <v>54</v>
      </c>
      <c r="E143" s="35" t="s">
        <v>268</v>
      </c>
    </row>
    <row r="144" spans="1:16" ht="25.5">
      <c r="A144" s="25" t="s">
        <v>45</v>
      </c>
      <c s="29" t="s">
        <v>219</v>
      </c>
      <c s="29" t="s">
        <v>310</v>
      </c>
      <c s="25" t="s">
        <v>263</v>
      </c>
      <c s="30" t="s">
        <v>311</v>
      </c>
      <c s="31" t="s">
        <v>265</v>
      </c>
      <c s="32">
        <v>0.684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38.25">
      <c r="A145" s="34" t="s">
        <v>50</v>
      </c>
      <c r="E145" s="35" t="s">
        <v>312</v>
      </c>
    </row>
    <row r="146" spans="1:5" ht="12.75">
      <c r="A146" s="36" t="s">
        <v>52</v>
      </c>
      <c r="E146" s="37" t="s">
        <v>47</v>
      </c>
    </row>
    <row r="147" spans="1:5" ht="165.75">
      <c r="A147" t="s">
        <v>54</v>
      </c>
      <c r="E147" s="35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0+O8+O33+O42+O55+O60+O73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439</v>
      </c>
      <c s="41">
        <f>0+I8+I33+I42+I55+I60+I73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439</v>
      </c>
      <c s="6"/>
      <c s="18" t="s">
        <v>440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59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320</v>
      </c>
      <c s="25" t="s">
        <v>47</v>
      </c>
      <c s="30" t="s">
        <v>321</v>
      </c>
      <c s="31" t="s">
        <v>76</v>
      </c>
      <c s="32">
        <v>5.1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441</v>
      </c>
    </row>
    <row r="11" spans="1:5" ht="12.75">
      <c r="A11" s="36" t="s">
        <v>52</v>
      </c>
      <c r="E11" s="37" t="s">
        <v>442</v>
      </c>
    </row>
    <row r="12" spans="1:5" ht="63.75">
      <c r="A12" t="s">
        <v>54</v>
      </c>
      <c r="E12" s="35" t="s">
        <v>443</v>
      </c>
    </row>
    <row r="13" spans="1:16" ht="12.75">
      <c r="A13" s="25" t="s">
        <v>45</v>
      </c>
      <c s="29" t="s">
        <v>23</v>
      </c>
      <c s="29" t="s">
        <v>444</v>
      </c>
      <c s="25" t="s">
        <v>47</v>
      </c>
      <c s="30" t="s">
        <v>445</v>
      </c>
      <c s="31" t="s">
        <v>141</v>
      </c>
      <c s="32">
        <v>5.5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89.25">
      <c r="A16" t="s">
        <v>54</v>
      </c>
      <c r="E16" s="35" t="s">
        <v>446</v>
      </c>
    </row>
    <row r="17" spans="1:16" ht="12.75">
      <c r="A17" s="25" t="s">
        <v>45</v>
      </c>
      <c s="29" t="s">
        <v>22</v>
      </c>
      <c s="29" t="s">
        <v>324</v>
      </c>
      <c s="25" t="s">
        <v>47</v>
      </c>
      <c s="30" t="s">
        <v>325</v>
      </c>
      <c s="31" t="s">
        <v>76</v>
      </c>
      <c s="32">
        <v>7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441</v>
      </c>
    </row>
    <row r="19" spans="1:5" ht="12.75">
      <c r="A19" s="36" t="s">
        <v>52</v>
      </c>
      <c r="E19" s="37" t="s">
        <v>447</v>
      </c>
    </row>
    <row r="20" spans="1:5" ht="357">
      <c r="A20" t="s">
        <v>54</v>
      </c>
      <c r="E20" s="35" t="s">
        <v>448</v>
      </c>
    </row>
    <row r="21" spans="1:16" ht="12.75">
      <c r="A21" s="25" t="s">
        <v>45</v>
      </c>
      <c s="29" t="s">
        <v>33</v>
      </c>
      <c s="29" t="s">
        <v>449</v>
      </c>
      <c s="25" t="s">
        <v>47</v>
      </c>
      <c s="30" t="s">
        <v>450</v>
      </c>
      <c s="31" t="s">
        <v>76</v>
      </c>
      <c s="32">
        <v>7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441</v>
      </c>
    </row>
    <row r="23" spans="1:5" ht="12.75">
      <c r="A23" s="36" t="s">
        <v>52</v>
      </c>
      <c r="E23" s="37" t="s">
        <v>451</v>
      </c>
    </row>
    <row r="24" spans="1:5" ht="255">
      <c r="A24" t="s">
        <v>54</v>
      </c>
      <c r="E24" s="35" t="s">
        <v>452</v>
      </c>
    </row>
    <row r="25" spans="1:16" ht="12.75">
      <c r="A25" s="25" t="s">
        <v>45</v>
      </c>
      <c s="29" t="s">
        <v>35</v>
      </c>
      <c s="29" t="s">
        <v>453</v>
      </c>
      <c s="25" t="s">
        <v>47</v>
      </c>
      <c s="30" t="s">
        <v>454</v>
      </c>
      <c s="31" t="s">
        <v>76</v>
      </c>
      <c s="32">
        <v>5.1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441</v>
      </c>
    </row>
    <row r="27" spans="1:5" ht="12.75">
      <c r="A27" s="36" t="s">
        <v>52</v>
      </c>
      <c r="E27" s="37" t="s">
        <v>455</v>
      </c>
    </row>
    <row r="28" spans="1:5" ht="38.25">
      <c r="A28" t="s">
        <v>54</v>
      </c>
      <c r="E28" s="35" t="s">
        <v>456</v>
      </c>
    </row>
    <row r="29" spans="1:16" ht="12.75">
      <c r="A29" s="25" t="s">
        <v>45</v>
      </c>
      <c s="29" t="s">
        <v>37</v>
      </c>
      <c s="29" t="s">
        <v>335</v>
      </c>
      <c s="25" t="s">
        <v>47</v>
      </c>
      <c s="30" t="s">
        <v>336</v>
      </c>
      <c s="31" t="s">
        <v>62</v>
      </c>
      <c s="32">
        <v>34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441</v>
      </c>
    </row>
    <row r="31" spans="1:5" ht="12.75">
      <c r="A31" s="36" t="s">
        <v>52</v>
      </c>
      <c r="E31" s="37" t="s">
        <v>457</v>
      </c>
    </row>
    <row r="32" spans="1:5" ht="63.75">
      <c r="A32" t="s">
        <v>54</v>
      </c>
      <c r="E32" s="35" t="s">
        <v>458</v>
      </c>
    </row>
    <row r="33" spans="1:18" ht="12.75" customHeight="1">
      <c r="A33" s="6" t="s">
        <v>43</v>
      </c>
      <c s="6"/>
      <c s="39" t="s">
        <v>23</v>
      </c>
      <c s="6"/>
      <c s="27" t="s">
        <v>97</v>
      </c>
      <c s="6"/>
      <c s="6"/>
      <c s="6"/>
      <c s="40">
        <f>0+Q33</f>
      </c>
      <c r="O33">
        <f>0+R33</f>
      </c>
      <c r="Q33">
        <f>0+I34+I38</f>
      </c>
      <c>
        <f>0+O34+O38</f>
      </c>
    </row>
    <row r="34" spans="1:16" ht="12.75">
      <c r="A34" s="25" t="s">
        <v>45</v>
      </c>
      <c s="29" t="s">
        <v>79</v>
      </c>
      <c s="29" t="s">
        <v>343</v>
      </c>
      <c s="25" t="s">
        <v>47</v>
      </c>
      <c s="30" t="s">
        <v>344</v>
      </c>
      <c s="31" t="s">
        <v>76</v>
      </c>
      <c s="32">
        <v>12.98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52</v>
      </c>
      <c r="E36" s="37" t="s">
        <v>459</v>
      </c>
    </row>
    <row r="37" spans="1:5" ht="395.25">
      <c r="A37" t="s">
        <v>54</v>
      </c>
      <c r="E37" s="35" t="s">
        <v>460</v>
      </c>
    </row>
    <row r="38" spans="1:16" ht="12.75">
      <c r="A38" s="25" t="s">
        <v>45</v>
      </c>
      <c s="29" t="s">
        <v>85</v>
      </c>
      <c s="29" t="s">
        <v>347</v>
      </c>
      <c s="25" t="s">
        <v>47</v>
      </c>
      <c s="30" t="s">
        <v>348</v>
      </c>
      <c s="31" t="s">
        <v>265</v>
      </c>
      <c s="32">
        <v>0.926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461</v>
      </c>
    </row>
    <row r="40" spans="1:5" ht="12.75">
      <c r="A40" s="36" t="s">
        <v>52</v>
      </c>
      <c r="E40" s="37" t="s">
        <v>462</v>
      </c>
    </row>
    <row r="41" spans="1:5" ht="306">
      <c r="A41" t="s">
        <v>54</v>
      </c>
      <c r="E41" s="35" t="s">
        <v>349</v>
      </c>
    </row>
    <row r="42" spans="1:18" ht="12.75" customHeight="1">
      <c r="A42" s="6" t="s">
        <v>43</v>
      </c>
      <c s="6"/>
      <c s="39" t="s">
        <v>33</v>
      </c>
      <c s="6"/>
      <c s="27" t="s">
        <v>110</v>
      </c>
      <c s="6"/>
      <c s="6"/>
      <c s="6"/>
      <c s="40">
        <f>0+Q42</f>
      </c>
      <c r="O42">
        <f>0+R42</f>
      </c>
      <c r="Q42">
        <f>0+I43+I47+I51</f>
      </c>
      <c>
        <f>0+O43+O47+O51</f>
      </c>
    </row>
    <row r="43" spans="1:16" ht="12.75">
      <c r="A43" s="25" t="s">
        <v>45</v>
      </c>
      <c s="29" t="s">
        <v>40</v>
      </c>
      <c s="29" t="s">
        <v>365</v>
      </c>
      <c s="25" t="s">
        <v>47</v>
      </c>
      <c s="30" t="s">
        <v>366</v>
      </c>
      <c s="31" t="s">
        <v>76</v>
      </c>
      <c s="32">
        <v>4.025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6" t="s">
        <v>52</v>
      </c>
      <c r="E45" s="37" t="s">
        <v>463</v>
      </c>
    </row>
    <row r="46" spans="1:5" ht="395.25">
      <c r="A46" t="s">
        <v>54</v>
      </c>
      <c r="E46" s="35" t="s">
        <v>464</v>
      </c>
    </row>
    <row r="47" spans="1:16" ht="12.75">
      <c r="A47" s="25" t="s">
        <v>45</v>
      </c>
      <c s="29" t="s">
        <v>42</v>
      </c>
      <c s="29" t="s">
        <v>370</v>
      </c>
      <c s="25" t="s">
        <v>47</v>
      </c>
      <c s="30" t="s">
        <v>371</v>
      </c>
      <c s="31" t="s">
        <v>76</v>
      </c>
      <c s="32">
        <v>5.397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465</v>
      </c>
    </row>
    <row r="49" spans="1:5" ht="38.25">
      <c r="A49" s="36" t="s">
        <v>52</v>
      </c>
      <c r="E49" s="37" t="s">
        <v>466</v>
      </c>
    </row>
    <row r="50" spans="1:5" ht="395.25">
      <c r="A50" t="s">
        <v>54</v>
      </c>
      <c r="E50" s="35" t="s">
        <v>464</v>
      </c>
    </row>
    <row r="51" spans="1:16" ht="12.75">
      <c r="A51" s="25" t="s">
        <v>45</v>
      </c>
      <c s="29" t="s">
        <v>98</v>
      </c>
      <c s="29" t="s">
        <v>384</v>
      </c>
      <c s="25" t="s">
        <v>47</v>
      </c>
      <c s="30" t="s">
        <v>385</v>
      </c>
      <c s="31" t="s">
        <v>76</v>
      </c>
      <c s="32">
        <v>6.06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6" t="s">
        <v>52</v>
      </c>
      <c r="E53" s="37" t="s">
        <v>467</v>
      </c>
    </row>
    <row r="54" spans="1:5" ht="114.75">
      <c r="A54" t="s">
        <v>54</v>
      </c>
      <c r="E54" s="35" t="s">
        <v>468</v>
      </c>
    </row>
    <row r="55" spans="1:18" ht="12.75" customHeight="1">
      <c r="A55" s="6" t="s">
        <v>43</v>
      </c>
      <c s="6"/>
      <c s="39" t="s">
        <v>79</v>
      </c>
      <c s="6"/>
      <c s="27" t="s">
        <v>183</v>
      </c>
      <c s="6"/>
      <c s="6"/>
      <c s="6"/>
      <c s="40">
        <f>0+Q55</f>
      </c>
      <c r="O55">
        <f>0+R55</f>
      </c>
      <c r="Q55">
        <f>0+I56</f>
      </c>
      <c>
        <f>0+O56</f>
      </c>
    </row>
    <row r="56" spans="1:16" ht="25.5">
      <c r="A56" s="25" t="s">
        <v>45</v>
      </c>
      <c s="29" t="s">
        <v>105</v>
      </c>
      <c s="29" t="s">
        <v>388</v>
      </c>
      <c s="25" t="s">
        <v>47</v>
      </c>
      <c s="30" t="s">
        <v>389</v>
      </c>
      <c s="31" t="s">
        <v>62</v>
      </c>
      <c s="32">
        <v>130.9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12.75">
      <c r="A58" s="36" t="s">
        <v>52</v>
      </c>
      <c r="E58" s="37" t="s">
        <v>469</v>
      </c>
    </row>
    <row r="59" spans="1:5" ht="204">
      <c r="A59" t="s">
        <v>54</v>
      </c>
      <c r="E59" s="35" t="s">
        <v>470</v>
      </c>
    </row>
    <row r="60" spans="1:18" ht="12.75" customHeight="1">
      <c r="A60" s="6" t="s">
        <v>43</v>
      </c>
      <c s="6"/>
      <c s="39" t="s">
        <v>40</v>
      </c>
      <c s="6"/>
      <c s="27" t="s">
        <v>227</v>
      </c>
      <c s="6"/>
      <c s="6"/>
      <c s="6"/>
      <c s="40">
        <f>0+Q60</f>
      </c>
      <c r="O60">
        <f>0+R60</f>
      </c>
      <c r="Q60">
        <f>0+I61+I65+I69</f>
      </c>
      <c>
        <f>0+O61+O65+O69</f>
      </c>
    </row>
    <row r="61" spans="1:16" ht="12.75">
      <c r="A61" s="25" t="s">
        <v>45</v>
      </c>
      <c s="29" t="s">
        <v>111</v>
      </c>
      <c s="29" t="s">
        <v>400</v>
      </c>
      <c s="25" t="s">
        <v>47</v>
      </c>
      <c s="30" t="s">
        <v>401</v>
      </c>
      <c s="31" t="s">
        <v>67</v>
      </c>
      <c s="32">
        <v>2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402</v>
      </c>
    </row>
    <row r="63" spans="1:5" ht="12.75">
      <c r="A63" s="36" t="s">
        <v>52</v>
      </c>
      <c r="E63" s="37" t="s">
        <v>47</v>
      </c>
    </row>
    <row r="64" spans="1:5" ht="25.5">
      <c r="A64" t="s">
        <v>54</v>
      </c>
      <c r="E64" s="35" t="s">
        <v>403</v>
      </c>
    </row>
    <row r="65" spans="1:16" ht="12.75">
      <c r="A65" s="25" t="s">
        <v>45</v>
      </c>
      <c s="29" t="s">
        <v>118</v>
      </c>
      <c s="29" t="s">
        <v>471</v>
      </c>
      <c s="25" t="s">
        <v>47</v>
      </c>
      <c s="30" t="s">
        <v>472</v>
      </c>
      <c s="31" t="s">
        <v>141</v>
      </c>
      <c s="32">
        <v>23.8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12.75">
      <c r="A67" s="36" t="s">
        <v>52</v>
      </c>
      <c r="E67" s="37" t="s">
        <v>47</v>
      </c>
    </row>
    <row r="68" spans="1:5" ht="76.5">
      <c r="A68" t="s">
        <v>54</v>
      </c>
      <c r="E68" s="35" t="s">
        <v>473</v>
      </c>
    </row>
    <row r="69" spans="1:16" ht="12.75">
      <c r="A69" s="25" t="s">
        <v>45</v>
      </c>
      <c s="29" t="s">
        <v>123</v>
      </c>
      <c s="29" t="s">
        <v>474</v>
      </c>
      <c s="25" t="s">
        <v>47</v>
      </c>
      <c s="30" t="s">
        <v>475</v>
      </c>
      <c s="31" t="s">
        <v>76</v>
      </c>
      <c s="32">
        <v>0.72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476</v>
      </c>
    </row>
    <row r="71" spans="1:5" ht="12.75">
      <c r="A71" s="36" t="s">
        <v>52</v>
      </c>
      <c r="E71" s="37" t="s">
        <v>477</v>
      </c>
    </row>
    <row r="72" spans="1:5" ht="89.25">
      <c r="A72" t="s">
        <v>54</v>
      </c>
      <c r="E72" s="35" t="s">
        <v>478</v>
      </c>
    </row>
    <row r="73" spans="1:18" ht="12.75" customHeight="1">
      <c r="A73" s="6" t="s">
        <v>43</v>
      </c>
      <c s="6"/>
      <c s="39" t="s">
        <v>259</v>
      </c>
      <c s="6"/>
      <c s="27" t="s">
        <v>426</v>
      </c>
      <c s="6"/>
      <c s="6"/>
      <c s="6"/>
      <c s="40">
        <f>0+Q73</f>
      </c>
      <c r="O73">
        <f>0+R73</f>
      </c>
      <c r="Q73">
        <f>0+I74</f>
      </c>
      <c>
        <f>0+O74</f>
      </c>
    </row>
    <row r="74" spans="1:16" ht="25.5">
      <c r="A74" s="25" t="s">
        <v>45</v>
      </c>
      <c s="29" t="s">
        <v>129</v>
      </c>
      <c s="29" t="s">
        <v>432</v>
      </c>
      <c s="25" t="s">
        <v>263</v>
      </c>
      <c s="30" t="s">
        <v>433</v>
      </c>
      <c s="31" t="s">
        <v>265</v>
      </c>
      <c s="32">
        <v>1.656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38.25">
      <c r="A75" s="34" t="s">
        <v>50</v>
      </c>
      <c r="E75" s="35" t="s">
        <v>430</v>
      </c>
    </row>
    <row r="76" spans="1:5" ht="25.5">
      <c r="A76" s="36" t="s">
        <v>52</v>
      </c>
      <c r="E76" s="37" t="s">
        <v>479</v>
      </c>
    </row>
    <row r="77" spans="1:5" ht="165.75">
      <c r="A77" t="s">
        <v>54</v>
      </c>
      <c r="E77" s="35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0+O8+O13+O30+O35+O144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480</v>
      </c>
      <c s="41">
        <f>0+I8+I13+I30+I35+I144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480</v>
      </c>
      <c s="6"/>
      <c s="18" t="s">
        <v>481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482</v>
      </c>
      <c s="25" t="s">
        <v>47</v>
      </c>
      <c s="30" t="s">
        <v>483</v>
      </c>
      <c s="31" t="s">
        <v>484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5" ht="102">
      <c r="A12" t="s">
        <v>54</v>
      </c>
      <c r="E12" s="35" t="s">
        <v>485</v>
      </c>
    </row>
    <row r="13" spans="1:18" ht="12.75" customHeight="1">
      <c r="A13" s="6" t="s">
        <v>43</v>
      </c>
      <c s="6"/>
      <c s="39" t="s">
        <v>29</v>
      </c>
      <c s="6"/>
      <c s="27" t="s">
        <v>59</v>
      </c>
      <c s="6"/>
      <c s="6"/>
      <c s="6"/>
      <c s="40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45</v>
      </c>
      <c s="29" t="s">
        <v>23</v>
      </c>
      <c s="29" t="s">
        <v>486</v>
      </c>
      <c s="25" t="s">
        <v>47</v>
      </c>
      <c s="30" t="s">
        <v>487</v>
      </c>
      <c s="31" t="s">
        <v>76</v>
      </c>
      <c s="32">
        <v>40.56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52</v>
      </c>
      <c r="E16" s="37" t="s">
        <v>488</v>
      </c>
    </row>
    <row r="17" spans="1:5" ht="318.75">
      <c r="A17" t="s">
        <v>54</v>
      </c>
      <c r="E17" s="35" t="s">
        <v>489</v>
      </c>
    </row>
    <row r="18" spans="1:16" ht="12.75">
      <c r="A18" s="25" t="s">
        <v>45</v>
      </c>
      <c s="29" t="s">
        <v>22</v>
      </c>
      <c s="29" t="s">
        <v>328</v>
      </c>
      <c s="25" t="s">
        <v>47</v>
      </c>
      <c s="30" t="s">
        <v>329</v>
      </c>
      <c s="31" t="s">
        <v>76</v>
      </c>
      <c s="32">
        <v>19.2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490</v>
      </c>
    </row>
    <row r="21" spans="1:5" ht="216.75">
      <c r="A21" t="s">
        <v>54</v>
      </c>
      <c r="E21" s="35" t="s">
        <v>491</v>
      </c>
    </row>
    <row r="22" spans="1:16" ht="12.75">
      <c r="A22" s="25" t="s">
        <v>45</v>
      </c>
      <c s="29" t="s">
        <v>33</v>
      </c>
      <c s="29" t="s">
        <v>449</v>
      </c>
      <c s="25" t="s">
        <v>47</v>
      </c>
      <c s="30" t="s">
        <v>450</v>
      </c>
      <c s="31" t="s">
        <v>76</v>
      </c>
      <c s="32">
        <v>17.5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492</v>
      </c>
    </row>
    <row r="25" spans="1:5" ht="229.5">
      <c r="A25" t="s">
        <v>54</v>
      </c>
      <c r="E25" s="35" t="s">
        <v>493</v>
      </c>
    </row>
    <row r="26" spans="1:16" ht="12.75">
      <c r="A26" s="25" t="s">
        <v>45</v>
      </c>
      <c s="29" t="s">
        <v>35</v>
      </c>
      <c s="29" t="s">
        <v>494</v>
      </c>
      <c s="25" t="s">
        <v>47</v>
      </c>
      <c s="30" t="s">
        <v>495</v>
      </c>
      <c s="31" t="s">
        <v>76</v>
      </c>
      <c s="32">
        <v>2.3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496</v>
      </c>
    </row>
    <row r="29" spans="1:5" ht="331.5">
      <c r="A29" t="s">
        <v>54</v>
      </c>
      <c r="E29" s="35" t="s">
        <v>497</v>
      </c>
    </row>
    <row r="30" spans="1:18" ht="12.75" customHeight="1">
      <c r="A30" s="6" t="s">
        <v>43</v>
      </c>
      <c s="6"/>
      <c s="39" t="s">
        <v>23</v>
      </c>
      <c s="6"/>
      <c s="27" t="s">
        <v>97</v>
      </c>
      <c s="6"/>
      <c s="6"/>
      <c s="6"/>
      <c s="40">
        <f>0+Q30</f>
      </c>
      <c r="O30">
        <f>0+R30</f>
      </c>
      <c r="Q30">
        <f>0+I31</f>
      </c>
      <c>
        <f>0+O31</f>
      </c>
    </row>
    <row r="31" spans="1:16" ht="12.75">
      <c r="A31" s="25" t="s">
        <v>45</v>
      </c>
      <c s="29" t="s">
        <v>37</v>
      </c>
      <c s="29" t="s">
        <v>498</v>
      </c>
      <c s="25" t="s">
        <v>47</v>
      </c>
      <c s="30" t="s">
        <v>499</v>
      </c>
      <c s="31" t="s">
        <v>76</v>
      </c>
      <c s="32">
        <v>1.56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12.75">
      <c r="A33" s="36" t="s">
        <v>52</v>
      </c>
      <c r="E33" s="37" t="s">
        <v>500</v>
      </c>
    </row>
    <row r="34" spans="1:5" ht="395.25">
      <c r="A34" t="s">
        <v>54</v>
      </c>
      <c r="E34" s="35" t="s">
        <v>464</v>
      </c>
    </row>
    <row r="35" spans="1:18" ht="12.75" customHeight="1">
      <c r="A35" s="6" t="s">
        <v>43</v>
      </c>
      <c s="6"/>
      <c s="39" t="s">
        <v>79</v>
      </c>
      <c s="6"/>
      <c s="27" t="s">
        <v>183</v>
      </c>
      <c s="6"/>
      <c s="6"/>
      <c s="6"/>
      <c s="40">
        <f>0+Q35</f>
      </c>
      <c r="O35">
        <f>0+R35</f>
      </c>
      <c r="Q35">
        <f>0+I36+I40+I44+I48+I52+I56+I60+I64+I68+I72+I76+I80+I84+I88+I92+I96+I100+I104+I108+I112+I116+I120+I124+I128+I132+I136+I140</f>
      </c>
      <c>
        <f>0+O36+O40+O44+O48+O52+O56+O60+O64+O68+O72+O76+O80+O84+O88+O92+O96+O100+O104+O108+O112+O116+O120+O124+O128+O132+O136+O140</f>
      </c>
    </row>
    <row r="36" spans="1:16" ht="12.75">
      <c r="A36" s="25" t="s">
        <v>45</v>
      </c>
      <c s="29" t="s">
        <v>79</v>
      </c>
      <c s="29" t="s">
        <v>185</v>
      </c>
      <c s="25" t="s">
        <v>47</v>
      </c>
      <c s="30" t="s">
        <v>186</v>
      </c>
      <c s="31" t="s">
        <v>67</v>
      </c>
      <c s="32">
        <v>2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47</v>
      </c>
    </row>
    <row r="38" spans="1:5" ht="12.75">
      <c r="A38" s="36" t="s">
        <v>52</v>
      </c>
      <c r="E38" s="37" t="s">
        <v>47</v>
      </c>
    </row>
    <row r="39" spans="1:5" ht="102">
      <c r="A39" t="s">
        <v>54</v>
      </c>
      <c r="E39" s="35" t="s">
        <v>501</v>
      </c>
    </row>
    <row r="40" spans="1:16" ht="12.75">
      <c r="A40" s="25" t="s">
        <v>45</v>
      </c>
      <c s="29" t="s">
        <v>85</v>
      </c>
      <c s="29" t="s">
        <v>502</v>
      </c>
      <c s="25" t="s">
        <v>47</v>
      </c>
      <c s="30" t="s">
        <v>503</v>
      </c>
      <c s="31" t="s">
        <v>141</v>
      </c>
      <c s="32">
        <v>24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12.75">
      <c r="A42" s="36" t="s">
        <v>52</v>
      </c>
      <c r="E42" s="37" t="s">
        <v>504</v>
      </c>
    </row>
    <row r="43" spans="1:5" ht="76.5">
      <c r="A43" t="s">
        <v>54</v>
      </c>
      <c r="E43" s="35" t="s">
        <v>505</v>
      </c>
    </row>
    <row r="44" spans="1:16" ht="12.75">
      <c r="A44" s="25" t="s">
        <v>45</v>
      </c>
      <c s="29" t="s">
        <v>40</v>
      </c>
      <c s="29" t="s">
        <v>506</v>
      </c>
      <c s="25" t="s">
        <v>47</v>
      </c>
      <c s="30" t="s">
        <v>507</v>
      </c>
      <c s="31" t="s">
        <v>141</v>
      </c>
      <c s="32">
        <v>23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47</v>
      </c>
    </row>
    <row r="46" spans="1:5" ht="12.75">
      <c r="A46" s="36" t="s">
        <v>52</v>
      </c>
      <c r="E46" s="37" t="s">
        <v>47</v>
      </c>
    </row>
    <row r="47" spans="1:5" ht="89.25">
      <c r="A47" t="s">
        <v>54</v>
      </c>
      <c r="E47" s="35" t="s">
        <v>508</v>
      </c>
    </row>
    <row r="48" spans="1:16" ht="25.5">
      <c r="A48" s="25" t="s">
        <v>45</v>
      </c>
      <c s="29" t="s">
        <v>42</v>
      </c>
      <c s="29" t="s">
        <v>509</v>
      </c>
      <c s="25" t="s">
        <v>47</v>
      </c>
      <c s="30" t="s">
        <v>510</v>
      </c>
      <c s="31" t="s">
        <v>141</v>
      </c>
      <c s="32">
        <v>1000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12.75">
      <c r="A50" s="36" t="s">
        <v>52</v>
      </c>
      <c r="E50" s="37" t="s">
        <v>47</v>
      </c>
    </row>
    <row r="51" spans="1:5" ht="153">
      <c r="A51" t="s">
        <v>54</v>
      </c>
      <c r="E51" s="35" t="s">
        <v>511</v>
      </c>
    </row>
    <row r="52" spans="1:16" ht="12.75">
      <c r="A52" s="25" t="s">
        <v>45</v>
      </c>
      <c s="29" t="s">
        <v>98</v>
      </c>
      <c s="29" t="s">
        <v>512</v>
      </c>
      <c s="25" t="s">
        <v>47</v>
      </c>
      <c s="30" t="s">
        <v>513</v>
      </c>
      <c s="31" t="s">
        <v>514</v>
      </c>
      <c s="32">
        <v>0.35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38.25">
      <c r="A54" s="36" t="s">
        <v>52</v>
      </c>
      <c r="E54" s="37" t="s">
        <v>515</v>
      </c>
    </row>
    <row r="55" spans="1:5" ht="153">
      <c r="A55" t="s">
        <v>54</v>
      </c>
      <c r="E55" s="35" t="s">
        <v>516</v>
      </c>
    </row>
    <row r="56" spans="1:16" ht="25.5">
      <c r="A56" s="25" t="s">
        <v>45</v>
      </c>
      <c s="29" t="s">
        <v>105</v>
      </c>
      <c s="29" t="s">
        <v>517</v>
      </c>
      <c s="25" t="s">
        <v>47</v>
      </c>
      <c s="30" t="s">
        <v>518</v>
      </c>
      <c s="31" t="s">
        <v>141</v>
      </c>
      <c s="32">
        <v>35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12.75">
      <c r="A58" s="36" t="s">
        <v>52</v>
      </c>
      <c r="E58" s="37" t="s">
        <v>47</v>
      </c>
    </row>
    <row r="59" spans="1:5" ht="114.75">
      <c r="A59" t="s">
        <v>54</v>
      </c>
      <c r="E59" s="35" t="s">
        <v>519</v>
      </c>
    </row>
    <row r="60" spans="1:16" ht="25.5">
      <c r="A60" s="25" t="s">
        <v>45</v>
      </c>
      <c s="29" t="s">
        <v>111</v>
      </c>
      <c s="29" t="s">
        <v>520</v>
      </c>
      <c s="25" t="s">
        <v>47</v>
      </c>
      <c s="30" t="s">
        <v>521</v>
      </c>
      <c s="31" t="s">
        <v>141</v>
      </c>
      <c s="32">
        <v>35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12.75">
      <c r="A62" s="36" t="s">
        <v>52</v>
      </c>
      <c r="E62" s="37" t="s">
        <v>47</v>
      </c>
    </row>
    <row r="63" spans="1:5" ht="153">
      <c r="A63" t="s">
        <v>54</v>
      </c>
      <c r="E63" s="35" t="s">
        <v>522</v>
      </c>
    </row>
    <row r="64" spans="1:16" ht="12.75">
      <c r="A64" s="25" t="s">
        <v>45</v>
      </c>
      <c s="29" t="s">
        <v>118</v>
      </c>
      <c s="29" t="s">
        <v>523</v>
      </c>
      <c s="25" t="s">
        <v>47</v>
      </c>
      <c s="30" t="s">
        <v>524</v>
      </c>
      <c s="31" t="s">
        <v>525</v>
      </c>
      <c s="32">
        <v>384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12.75">
      <c r="A66" s="36" t="s">
        <v>52</v>
      </c>
      <c r="E66" s="37" t="s">
        <v>526</v>
      </c>
    </row>
    <row r="67" spans="1:5" ht="165.75">
      <c r="A67" t="s">
        <v>54</v>
      </c>
      <c r="E67" s="35" t="s">
        <v>527</v>
      </c>
    </row>
    <row r="68" spans="1:16" ht="12.75">
      <c r="A68" s="25" t="s">
        <v>45</v>
      </c>
      <c s="29" t="s">
        <v>123</v>
      </c>
      <c s="29" t="s">
        <v>528</v>
      </c>
      <c s="25" t="s">
        <v>47</v>
      </c>
      <c s="30" t="s">
        <v>529</v>
      </c>
      <c s="31" t="s">
        <v>141</v>
      </c>
      <c s="32">
        <v>8000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12.75">
      <c r="A70" s="36" t="s">
        <v>52</v>
      </c>
      <c r="E70" s="37" t="s">
        <v>47</v>
      </c>
    </row>
    <row r="71" spans="1:5" ht="127.5">
      <c r="A71" t="s">
        <v>54</v>
      </c>
      <c r="E71" s="35" t="s">
        <v>530</v>
      </c>
    </row>
    <row r="72" spans="1:16" ht="12.75">
      <c r="A72" s="25" t="s">
        <v>45</v>
      </c>
      <c s="29" t="s">
        <v>129</v>
      </c>
      <c s="29" t="s">
        <v>531</v>
      </c>
      <c s="25" t="s">
        <v>47</v>
      </c>
      <c s="30" t="s">
        <v>532</v>
      </c>
      <c s="31" t="s">
        <v>141</v>
      </c>
      <c s="32">
        <v>8000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12.75">
      <c r="A74" s="36" t="s">
        <v>52</v>
      </c>
      <c r="E74" s="37" t="s">
        <v>47</v>
      </c>
    </row>
    <row r="75" spans="1:5" ht="153">
      <c r="A75" t="s">
        <v>54</v>
      </c>
      <c r="E75" s="35" t="s">
        <v>522</v>
      </c>
    </row>
    <row r="76" spans="1:16" ht="12.75">
      <c r="A76" s="25" t="s">
        <v>45</v>
      </c>
      <c s="29" t="s">
        <v>134</v>
      </c>
      <c s="29" t="s">
        <v>533</v>
      </c>
      <c s="25" t="s">
        <v>47</v>
      </c>
      <c s="30" t="s">
        <v>534</v>
      </c>
      <c s="31" t="s">
        <v>141</v>
      </c>
      <c s="32">
        <v>70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12.75">
      <c r="A78" s="36" t="s">
        <v>52</v>
      </c>
      <c r="E78" s="37" t="s">
        <v>535</v>
      </c>
    </row>
    <row r="79" spans="1:5" ht="153">
      <c r="A79" t="s">
        <v>54</v>
      </c>
      <c r="E79" s="35" t="s">
        <v>536</v>
      </c>
    </row>
    <row r="80" spans="1:16" ht="12.75">
      <c r="A80" s="25" t="s">
        <v>45</v>
      </c>
      <c s="29" t="s">
        <v>138</v>
      </c>
      <c s="29" t="s">
        <v>537</v>
      </c>
      <c s="25" t="s">
        <v>47</v>
      </c>
      <c s="30" t="s">
        <v>538</v>
      </c>
      <c s="31" t="s">
        <v>141</v>
      </c>
      <c s="32">
        <v>70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47</v>
      </c>
    </row>
    <row r="82" spans="1:5" ht="12.75">
      <c r="A82" s="36" t="s">
        <v>52</v>
      </c>
      <c r="E82" s="37" t="s">
        <v>535</v>
      </c>
    </row>
    <row r="83" spans="1:5" ht="114.75">
      <c r="A83" t="s">
        <v>54</v>
      </c>
      <c r="E83" s="35" t="s">
        <v>519</v>
      </c>
    </row>
    <row r="84" spans="1:16" ht="12.75">
      <c r="A84" s="25" t="s">
        <v>45</v>
      </c>
      <c s="29" t="s">
        <v>144</v>
      </c>
      <c s="29" t="s">
        <v>539</v>
      </c>
      <c s="25" t="s">
        <v>47</v>
      </c>
      <c s="30" t="s">
        <v>540</v>
      </c>
      <c s="31" t="s">
        <v>141</v>
      </c>
      <c s="32">
        <v>70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12.75">
      <c r="A86" s="36" t="s">
        <v>52</v>
      </c>
      <c r="E86" s="37" t="s">
        <v>535</v>
      </c>
    </row>
    <row r="87" spans="1:5" ht="153">
      <c r="A87" t="s">
        <v>54</v>
      </c>
      <c r="E87" s="35" t="s">
        <v>522</v>
      </c>
    </row>
    <row r="88" spans="1:16" ht="12.75">
      <c r="A88" s="25" t="s">
        <v>45</v>
      </c>
      <c s="29" t="s">
        <v>149</v>
      </c>
      <c s="29" t="s">
        <v>541</v>
      </c>
      <c s="25" t="s">
        <v>47</v>
      </c>
      <c s="30" t="s">
        <v>542</v>
      </c>
      <c s="31" t="s">
        <v>543</v>
      </c>
      <c s="32">
        <v>2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6" t="s">
        <v>52</v>
      </c>
      <c r="E90" s="37" t="s">
        <v>47</v>
      </c>
    </row>
    <row r="91" spans="1:5" ht="127.5">
      <c r="A91" t="s">
        <v>54</v>
      </c>
      <c r="E91" s="35" t="s">
        <v>544</v>
      </c>
    </row>
    <row r="92" spans="1:16" ht="12.75">
      <c r="A92" s="25" t="s">
        <v>45</v>
      </c>
      <c s="29" t="s">
        <v>154</v>
      </c>
      <c s="29" t="s">
        <v>545</v>
      </c>
      <c s="25" t="s">
        <v>47</v>
      </c>
      <c s="30" t="s">
        <v>546</v>
      </c>
      <c s="31" t="s">
        <v>141</v>
      </c>
      <c s="32">
        <v>70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47</v>
      </c>
    </row>
    <row r="94" spans="1:5" ht="12.75">
      <c r="A94" s="36" t="s">
        <v>52</v>
      </c>
      <c r="E94" s="37" t="s">
        <v>535</v>
      </c>
    </row>
    <row r="95" spans="1:5" ht="127.5">
      <c r="A95" t="s">
        <v>54</v>
      </c>
      <c r="E95" s="35" t="s">
        <v>547</v>
      </c>
    </row>
    <row r="96" spans="1:16" ht="12.75">
      <c r="A96" s="25" t="s">
        <v>45</v>
      </c>
      <c s="29" t="s">
        <v>159</v>
      </c>
      <c s="29" t="s">
        <v>548</v>
      </c>
      <c s="25" t="s">
        <v>47</v>
      </c>
      <c s="30" t="s">
        <v>549</v>
      </c>
      <c s="31" t="s">
        <v>67</v>
      </c>
      <c s="32">
        <v>4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12.75">
      <c r="A98" s="36" t="s">
        <v>52</v>
      </c>
      <c r="E98" s="37" t="s">
        <v>47</v>
      </c>
    </row>
    <row r="99" spans="1:5" ht="178.5">
      <c r="A99" t="s">
        <v>54</v>
      </c>
      <c r="E99" s="35" t="s">
        <v>550</v>
      </c>
    </row>
    <row r="100" spans="1:16" ht="12.75">
      <c r="A100" s="25" t="s">
        <v>45</v>
      </c>
      <c s="29" t="s">
        <v>165</v>
      </c>
      <c s="29" t="s">
        <v>551</v>
      </c>
      <c s="25" t="s">
        <v>47</v>
      </c>
      <c s="30" t="s">
        <v>552</v>
      </c>
      <c s="31" t="s">
        <v>67</v>
      </c>
      <c s="32">
        <v>4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12.75">
      <c r="A102" s="36" t="s">
        <v>52</v>
      </c>
      <c r="E102" s="37" t="s">
        <v>47</v>
      </c>
    </row>
    <row r="103" spans="1:5" ht="127.5">
      <c r="A103" t="s">
        <v>54</v>
      </c>
      <c r="E103" s="35" t="s">
        <v>553</v>
      </c>
    </row>
    <row r="104" spans="1:16" ht="12.75">
      <c r="A104" s="25" t="s">
        <v>45</v>
      </c>
      <c s="29" t="s">
        <v>177</v>
      </c>
      <c s="29" t="s">
        <v>554</v>
      </c>
      <c s="25" t="s">
        <v>47</v>
      </c>
      <c s="30" t="s">
        <v>555</v>
      </c>
      <c s="31" t="s">
        <v>67</v>
      </c>
      <c s="32">
        <v>2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2.75">
      <c r="A106" s="36" t="s">
        <v>52</v>
      </c>
      <c r="E106" s="37" t="s">
        <v>47</v>
      </c>
    </row>
    <row r="107" spans="1:5" ht="127.5">
      <c r="A107" t="s">
        <v>54</v>
      </c>
      <c r="E107" s="35" t="s">
        <v>556</v>
      </c>
    </row>
    <row r="108" spans="1:16" ht="12.75">
      <c r="A108" s="25" t="s">
        <v>45</v>
      </c>
      <c s="29" t="s">
        <v>184</v>
      </c>
      <c s="29" t="s">
        <v>557</v>
      </c>
      <c s="25" t="s">
        <v>47</v>
      </c>
      <c s="30" t="s">
        <v>558</v>
      </c>
      <c s="31" t="s">
        <v>67</v>
      </c>
      <c s="32">
        <v>2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47</v>
      </c>
    </row>
    <row r="110" spans="1:5" ht="12.75">
      <c r="A110" s="36" t="s">
        <v>52</v>
      </c>
      <c r="E110" s="37" t="s">
        <v>47</v>
      </c>
    </row>
    <row r="111" spans="1:5" ht="153">
      <c r="A111" t="s">
        <v>54</v>
      </c>
      <c r="E111" s="35" t="s">
        <v>559</v>
      </c>
    </row>
    <row r="112" spans="1:16" ht="12.75">
      <c r="A112" s="25" t="s">
        <v>45</v>
      </c>
      <c s="29" t="s">
        <v>188</v>
      </c>
      <c s="29" t="s">
        <v>560</v>
      </c>
      <c s="25" t="s">
        <v>47</v>
      </c>
      <c s="30" t="s">
        <v>561</v>
      </c>
      <c s="31" t="s">
        <v>67</v>
      </c>
      <c s="32">
        <v>2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47</v>
      </c>
    </row>
    <row r="114" spans="1:5" ht="12.75">
      <c r="A114" s="36" t="s">
        <v>52</v>
      </c>
      <c r="E114" s="37" t="s">
        <v>47</v>
      </c>
    </row>
    <row r="115" spans="1:5" ht="127.5">
      <c r="A115" t="s">
        <v>54</v>
      </c>
      <c r="E115" s="35" t="s">
        <v>556</v>
      </c>
    </row>
    <row r="116" spans="1:16" ht="12.75">
      <c r="A116" s="25" t="s">
        <v>45</v>
      </c>
      <c s="29" t="s">
        <v>193</v>
      </c>
      <c s="29" t="s">
        <v>562</v>
      </c>
      <c s="25" t="s">
        <v>47</v>
      </c>
      <c s="30" t="s">
        <v>563</v>
      </c>
      <c s="31" t="s">
        <v>67</v>
      </c>
      <c s="32">
        <v>2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47</v>
      </c>
    </row>
    <row r="118" spans="1:5" ht="12.75">
      <c r="A118" s="36" t="s">
        <v>52</v>
      </c>
      <c r="E118" s="37" t="s">
        <v>47</v>
      </c>
    </row>
    <row r="119" spans="1:5" ht="153">
      <c r="A119" t="s">
        <v>54</v>
      </c>
      <c r="E119" s="35" t="s">
        <v>559</v>
      </c>
    </row>
    <row r="120" spans="1:16" ht="12.75">
      <c r="A120" s="25" t="s">
        <v>45</v>
      </c>
      <c s="29" t="s">
        <v>197</v>
      </c>
      <c s="29" t="s">
        <v>564</v>
      </c>
      <c s="25" t="s">
        <v>47</v>
      </c>
      <c s="30" t="s">
        <v>565</v>
      </c>
      <c s="31" t="s">
        <v>67</v>
      </c>
      <c s="32">
        <v>2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47</v>
      </c>
    </row>
    <row r="122" spans="1:5" ht="12.75">
      <c r="A122" s="36" t="s">
        <v>52</v>
      </c>
      <c r="E122" s="37" t="s">
        <v>47</v>
      </c>
    </row>
    <row r="123" spans="1:5" ht="165.75">
      <c r="A123" t="s">
        <v>54</v>
      </c>
      <c r="E123" s="35" t="s">
        <v>566</v>
      </c>
    </row>
    <row r="124" spans="1:16" ht="12.75">
      <c r="A124" s="25" t="s">
        <v>45</v>
      </c>
      <c s="29" t="s">
        <v>201</v>
      </c>
      <c s="29" t="s">
        <v>567</v>
      </c>
      <c s="25" t="s">
        <v>47</v>
      </c>
      <c s="30" t="s">
        <v>568</v>
      </c>
      <c s="31" t="s">
        <v>67</v>
      </c>
      <c s="32">
        <v>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47</v>
      </c>
    </row>
    <row r="126" spans="1:5" ht="12.75">
      <c r="A126" s="36" t="s">
        <v>52</v>
      </c>
      <c r="E126" s="37" t="s">
        <v>47</v>
      </c>
    </row>
    <row r="127" spans="1:5" ht="127.5">
      <c r="A127" t="s">
        <v>54</v>
      </c>
      <c r="E127" s="35" t="s">
        <v>553</v>
      </c>
    </row>
    <row r="128" spans="1:16" ht="12.75">
      <c r="A128" s="25" t="s">
        <v>45</v>
      </c>
      <c s="29" t="s">
        <v>205</v>
      </c>
      <c s="29" t="s">
        <v>569</v>
      </c>
      <c s="25" t="s">
        <v>47</v>
      </c>
      <c s="30" t="s">
        <v>570</v>
      </c>
      <c s="31" t="s">
        <v>67</v>
      </c>
      <c s="32">
        <v>80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47</v>
      </c>
    </row>
    <row r="130" spans="1:5" ht="12.75">
      <c r="A130" s="36" t="s">
        <v>52</v>
      </c>
      <c r="E130" s="37" t="s">
        <v>571</v>
      </c>
    </row>
    <row r="131" spans="1:5" ht="127.5">
      <c r="A131" t="s">
        <v>54</v>
      </c>
      <c r="E131" s="35" t="s">
        <v>572</v>
      </c>
    </row>
    <row r="132" spans="1:16" ht="12.75">
      <c r="A132" s="25" t="s">
        <v>45</v>
      </c>
      <c s="29" t="s">
        <v>209</v>
      </c>
      <c s="29" t="s">
        <v>573</v>
      </c>
      <c s="25" t="s">
        <v>47</v>
      </c>
      <c s="30" t="s">
        <v>574</v>
      </c>
      <c s="31" t="s">
        <v>575</v>
      </c>
      <c s="32">
        <v>96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47</v>
      </c>
    </row>
    <row r="134" spans="1:5" ht="12.75">
      <c r="A134" s="36" t="s">
        <v>52</v>
      </c>
      <c r="E134" s="37" t="s">
        <v>576</v>
      </c>
    </row>
    <row r="135" spans="1:5" ht="178.5">
      <c r="A135" t="s">
        <v>54</v>
      </c>
      <c r="E135" s="35" t="s">
        <v>577</v>
      </c>
    </row>
    <row r="136" spans="1:16" ht="12.75">
      <c r="A136" s="25" t="s">
        <v>45</v>
      </c>
      <c s="29" t="s">
        <v>213</v>
      </c>
      <c s="29" t="s">
        <v>578</v>
      </c>
      <c s="25" t="s">
        <v>47</v>
      </c>
      <c s="30" t="s">
        <v>579</v>
      </c>
      <c s="31" t="s">
        <v>216</v>
      </c>
      <c s="32">
        <v>40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47</v>
      </c>
    </row>
    <row r="138" spans="1:5" ht="12.75">
      <c r="A138" s="36" t="s">
        <v>52</v>
      </c>
      <c r="E138" s="37" t="s">
        <v>47</v>
      </c>
    </row>
    <row r="139" spans="1:5" ht="89.25">
      <c r="A139" t="s">
        <v>54</v>
      </c>
      <c r="E139" s="35" t="s">
        <v>580</v>
      </c>
    </row>
    <row r="140" spans="1:16" ht="12.75">
      <c r="A140" s="25" t="s">
        <v>45</v>
      </c>
      <c s="29" t="s">
        <v>219</v>
      </c>
      <c s="29" t="s">
        <v>581</v>
      </c>
      <c s="25" t="s">
        <v>47</v>
      </c>
      <c s="30" t="s">
        <v>582</v>
      </c>
      <c s="31" t="s">
        <v>141</v>
      </c>
      <c s="32">
        <v>8000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47</v>
      </c>
    </row>
    <row r="142" spans="1:5" ht="12.75">
      <c r="A142" s="36" t="s">
        <v>52</v>
      </c>
      <c r="E142" s="37" t="s">
        <v>47</v>
      </c>
    </row>
    <row r="143" spans="1:5" ht="114.75">
      <c r="A143" t="s">
        <v>54</v>
      </c>
      <c r="E143" s="35" t="s">
        <v>583</v>
      </c>
    </row>
    <row r="144" spans="1:18" ht="12.75" customHeight="1">
      <c r="A144" s="6" t="s">
        <v>43</v>
      </c>
      <c s="6"/>
      <c s="39" t="s">
        <v>259</v>
      </c>
      <c s="6"/>
      <c s="27" t="s">
        <v>426</v>
      </c>
      <c s="6"/>
      <c s="6"/>
      <c s="6"/>
      <c s="40">
        <f>0+Q144</f>
      </c>
      <c r="O144">
        <f>0+R144</f>
      </c>
      <c r="Q144">
        <f>0+I145+I149+I153+I157+I161</f>
      </c>
      <c>
        <f>0+O145+O149+O153+O157+O161</f>
      </c>
    </row>
    <row r="145" spans="1:16" ht="25.5">
      <c r="A145" s="25" t="s">
        <v>45</v>
      </c>
      <c s="29" t="s">
        <v>223</v>
      </c>
      <c s="29" t="s">
        <v>584</v>
      </c>
      <c s="25" t="s">
        <v>263</v>
      </c>
      <c s="30" t="s">
        <v>585</v>
      </c>
      <c s="31" t="s">
        <v>265</v>
      </c>
      <c s="32">
        <v>0.005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25.5">
      <c r="A146" s="34" t="s">
        <v>50</v>
      </c>
      <c r="E146" s="35" t="s">
        <v>287</v>
      </c>
    </row>
    <row r="147" spans="1:5" ht="12.75">
      <c r="A147" s="36" t="s">
        <v>52</v>
      </c>
      <c r="E147" s="37" t="s">
        <v>47</v>
      </c>
    </row>
    <row r="148" spans="1:5" ht="165.75">
      <c r="A148" t="s">
        <v>54</v>
      </c>
      <c r="E148" s="35" t="s">
        <v>268</v>
      </c>
    </row>
    <row r="149" spans="1:16" ht="38.25">
      <c r="A149" s="25" t="s">
        <v>45</v>
      </c>
      <c s="29" t="s">
        <v>228</v>
      </c>
      <c s="29" t="s">
        <v>586</v>
      </c>
      <c s="25" t="s">
        <v>263</v>
      </c>
      <c s="30" t="s">
        <v>587</v>
      </c>
      <c s="31" t="s">
        <v>265</v>
      </c>
      <c s="32">
        <v>0.01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38.25">
      <c r="A150" s="34" t="s">
        <v>50</v>
      </c>
      <c r="E150" s="35" t="s">
        <v>430</v>
      </c>
    </row>
    <row r="151" spans="1:5" ht="12.75">
      <c r="A151" s="36" t="s">
        <v>52</v>
      </c>
      <c r="E151" s="37" t="s">
        <v>47</v>
      </c>
    </row>
    <row r="152" spans="1:5" ht="165.75">
      <c r="A152" t="s">
        <v>54</v>
      </c>
      <c r="E152" s="35" t="s">
        <v>268</v>
      </c>
    </row>
    <row r="153" spans="1:16" ht="25.5">
      <c r="A153" s="25" t="s">
        <v>45</v>
      </c>
      <c s="29" t="s">
        <v>234</v>
      </c>
      <c s="29" t="s">
        <v>588</v>
      </c>
      <c s="25" t="s">
        <v>263</v>
      </c>
      <c s="30" t="s">
        <v>589</v>
      </c>
      <c s="31" t="s">
        <v>265</v>
      </c>
      <c s="32">
        <v>0.5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38.25">
      <c r="A154" s="34" t="s">
        <v>50</v>
      </c>
      <c r="E154" s="35" t="s">
        <v>312</v>
      </c>
    </row>
    <row r="155" spans="1:5" ht="12.75">
      <c r="A155" s="36" t="s">
        <v>52</v>
      </c>
      <c r="E155" s="37" t="s">
        <v>47</v>
      </c>
    </row>
    <row r="156" spans="1:5" ht="165.75">
      <c r="A156" t="s">
        <v>54</v>
      </c>
      <c r="E156" s="35" t="s">
        <v>268</v>
      </c>
    </row>
    <row r="157" spans="1:16" ht="25.5">
      <c r="A157" s="25" t="s">
        <v>45</v>
      </c>
      <c s="29" t="s">
        <v>239</v>
      </c>
      <c s="29" t="s">
        <v>590</v>
      </c>
      <c s="25" t="s">
        <v>263</v>
      </c>
      <c s="30" t="s">
        <v>591</v>
      </c>
      <c s="31" t="s">
        <v>265</v>
      </c>
      <c s="32">
        <v>0.005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38.25">
      <c r="A158" s="34" t="s">
        <v>50</v>
      </c>
      <c r="E158" s="35" t="s">
        <v>430</v>
      </c>
    </row>
    <row r="159" spans="1:5" ht="12.75">
      <c r="A159" s="36" t="s">
        <v>52</v>
      </c>
      <c r="E159" s="37" t="s">
        <v>47</v>
      </c>
    </row>
    <row r="160" spans="1:5" ht="165.75">
      <c r="A160" t="s">
        <v>54</v>
      </c>
      <c r="E160" s="35" t="s">
        <v>268</v>
      </c>
    </row>
    <row r="161" spans="1:16" ht="25.5">
      <c r="A161" s="25" t="s">
        <v>45</v>
      </c>
      <c s="29" t="s">
        <v>244</v>
      </c>
      <c s="29" t="s">
        <v>592</v>
      </c>
      <c s="25" t="s">
        <v>263</v>
      </c>
      <c s="30" t="s">
        <v>593</v>
      </c>
      <c s="31" t="s">
        <v>265</v>
      </c>
      <c s="32">
        <v>0.005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38.25">
      <c r="A162" s="34" t="s">
        <v>50</v>
      </c>
      <c r="E162" s="35" t="s">
        <v>594</v>
      </c>
    </row>
    <row r="163" spans="1:5" ht="12.75">
      <c r="A163" s="36" t="s">
        <v>52</v>
      </c>
      <c r="E163" s="37" t="s">
        <v>47</v>
      </c>
    </row>
    <row r="164" spans="1:5" ht="165.75">
      <c r="A164" t="s">
        <v>54</v>
      </c>
      <c r="E164" s="35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0+O8+O17+O22+O39+O48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595</v>
      </c>
      <c s="41">
        <f>0+I8+I17+I22+I39+I48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595</v>
      </c>
      <c s="6"/>
      <c s="18" t="s">
        <v>596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59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597</v>
      </c>
      <c s="25" t="s">
        <v>47</v>
      </c>
      <c s="30" t="s">
        <v>598</v>
      </c>
      <c s="31" t="s">
        <v>76</v>
      </c>
      <c s="32">
        <v>96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599</v>
      </c>
    </row>
    <row r="12" spans="1:5" ht="408">
      <c r="A12" t="s">
        <v>54</v>
      </c>
      <c r="E12" s="35" t="s">
        <v>600</v>
      </c>
    </row>
    <row r="13" spans="1:16" ht="12.75">
      <c r="A13" s="25" t="s">
        <v>45</v>
      </c>
      <c s="29" t="s">
        <v>23</v>
      </c>
      <c s="29" t="s">
        <v>86</v>
      </c>
      <c s="25" t="s">
        <v>47</v>
      </c>
      <c s="30" t="s">
        <v>87</v>
      </c>
      <c s="31" t="s">
        <v>62</v>
      </c>
      <c s="32">
        <v>74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601</v>
      </c>
    </row>
    <row r="16" spans="1:5" ht="51">
      <c r="A16" t="s">
        <v>54</v>
      </c>
      <c r="E16" s="35" t="s">
        <v>602</v>
      </c>
    </row>
    <row r="17" spans="1:18" ht="12.75" customHeight="1">
      <c r="A17" s="6" t="s">
        <v>43</v>
      </c>
      <c s="6"/>
      <c s="39" t="s">
        <v>23</v>
      </c>
      <c s="6"/>
      <c s="27" t="s">
        <v>97</v>
      </c>
      <c s="6"/>
      <c s="6"/>
      <c s="6"/>
      <c s="40">
        <f>0+Q17</f>
      </c>
      <c r="O17">
        <f>0+R17</f>
      </c>
      <c r="Q17">
        <f>0+I18</f>
      </c>
      <c>
        <f>0+O18</f>
      </c>
    </row>
    <row r="18" spans="1:16" ht="12.75">
      <c r="A18" s="25" t="s">
        <v>45</v>
      </c>
      <c s="29" t="s">
        <v>22</v>
      </c>
      <c s="29" t="s">
        <v>603</v>
      </c>
      <c s="25" t="s">
        <v>47</v>
      </c>
      <c s="30" t="s">
        <v>604</v>
      </c>
      <c s="31" t="s">
        <v>76</v>
      </c>
      <c s="32">
        <v>35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605</v>
      </c>
    </row>
    <row r="21" spans="1:5" ht="76.5">
      <c r="A21" t="s">
        <v>54</v>
      </c>
      <c r="E21" s="35" t="s">
        <v>606</v>
      </c>
    </row>
    <row r="22" spans="1:18" ht="12.75" customHeight="1">
      <c r="A22" s="6" t="s">
        <v>43</v>
      </c>
      <c s="6"/>
      <c s="39" t="s">
        <v>35</v>
      </c>
      <c s="6"/>
      <c s="27" t="s">
        <v>117</v>
      </c>
      <c s="6"/>
      <c s="6"/>
      <c s="6"/>
      <c s="40">
        <f>0+Q22</f>
      </c>
      <c r="O22">
        <f>0+R22</f>
      </c>
      <c r="Q22">
        <f>0+I23+I27+I31+I35</f>
      </c>
      <c>
        <f>0+O23+O27+O31+O35</f>
      </c>
    </row>
    <row r="23" spans="1:16" ht="12.75">
      <c r="A23" s="25" t="s">
        <v>45</v>
      </c>
      <c s="29" t="s">
        <v>33</v>
      </c>
      <c s="29" t="s">
        <v>607</v>
      </c>
      <c s="25" t="s">
        <v>47</v>
      </c>
      <c s="30" t="s">
        <v>608</v>
      </c>
      <c s="31" t="s">
        <v>62</v>
      </c>
      <c s="32">
        <v>12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47</v>
      </c>
    </row>
    <row r="25" spans="1:5" ht="25.5">
      <c r="A25" s="36" t="s">
        <v>52</v>
      </c>
      <c r="E25" s="37" t="s">
        <v>609</v>
      </c>
    </row>
    <row r="26" spans="1:5" ht="76.5">
      <c r="A26" t="s">
        <v>54</v>
      </c>
      <c r="E26" s="35" t="s">
        <v>610</v>
      </c>
    </row>
    <row r="27" spans="1:16" ht="12.75">
      <c r="A27" s="25" t="s">
        <v>45</v>
      </c>
      <c s="29" t="s">
        <v>35</v>
      </c>
      <c s="29" t="s">
        <v>611</v>
      </c>
      <c s="25" t="s">
        <v>47</v>
      </c>
      <c s="30" t="s">
        <v>612</v>
      </c>
      <c s="31" t="s">
        <v>62</v>
      </c>
      <c s="32">
        <v>104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12.75">
      <c r="A29" s="36" t="s">
        <v>52</v>
      </c>
      <c r="E29" s="37" t="s">
        <v>613</v>
      </c>
    </row>
    <row r="30" spans="1:5" ht="76.5">
      <c r="A30" t="s">
        <v>54</v>
      </c>
      <c r="E30" s="35" t="s">
        <v>610</v>
      </c>
    </row>
    <row r="31" spans="1:16" ht="12.75">
      <c r="A31" s="25" t="s">
        <v>45</v>
      </c>
      <c s="29" t="s">
        <v>37</v>
      </c>
      <c s="29" t="s">
        <v>614</v>
      </c>
      <c s="25" t="s">
        <v>47</v>
      </c>
      <c s="30" t="s">
        <v>615</v>
      </c>
      <c s="31" t="s">
        <v>62</v>
      </c>
      <c s="32">
        <v>70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12.75">
      <c r="A33" s="36" t="s">
        <v>52</v>
      </c>
      <c r="E33" s="37" t="s">
        <v>616</v>
      </c>
    </row>
    <row r="34" spans="1:5" ht="76.5">
      <c r="A34" t="s">
        <v>54</v>
      </c>
      <c r="E34" s="35" t="s">
        <v>610</v>
      </c>
    </row>
    <row r="35" spans="1:16" ht="12.75">
      <c r="A35" s="25" t="s">
        <v>45</v>
      </c>
      <c s="29" t="s">
        <v>79</v>
      </c>
      <c s="29" t="s">
        <v>617</v>
      </c>
      <c s="25" t="s">
        <v>47</v>
      </c>
      <c s="30" t="s">
        <v>618</v>
      </c>
      <c s="31" t="s">
        <v>62</v>
      </c>
      <c s="32">
        <v>104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47</v>
      </c>
    </row>
    <row r="37" spans="1:5" ht="12.75">
      <c r="A37" s="36" t="s">
        <v>52</v>
      </c>
      <c r="E37" s="37" t="s">
        <v>613</v>
      </c>
    </row>
    <row r="38" spans="1:5" ht="114.75">
      <c r="A38" t="s">
        <v>54</v>
      </c>
      <c r="E38" s="35" t="s">
        <v>619</v>
      </c>
    </row>
    <row r="39" spans="1:18" ht="12.75" customHeight="1">
      <c r="A39" s="6" t="s">
        <v>43</v>
      </c>
      <c s="6"/>
      <c s="39" t="s">
        <v>40</v>
      </c>
      <c s="6"/>
      <c s="27" t="s">
        <v>227</v>
      </c>
      <c s="6"/>
      <c s="6"/>
      <c s="6"/>
      <c s="40">
        <f>0+Q39</f>
      </c>
      <c r="O39">
        <f>0+R39</f>
      </c>
      <c r="Q39">
        <f>0+I40+I44</f>
      </c>
      <c>
        <f>0+O40+O44</f>
      </c>
    </row>
    <row r="40" spans="1:16" ht="12.75">
      <c r="A40" s="25" t="s">
        <v>45</v>
      </c>
      <c s="29" t="s">
        <v>85</v>
      </c>
      <c s="29" t="s">
        <v>620</v>
      </c>
      <c s="25" t="s">
        <v>47</v>
      </c>
      <c s="30" t="s">
        <v>621</v>
      </c>
      <c s="31" t="s">
        <v>67</v>
      </c>
      <c s="32">
        <v>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12.75">
      <c r="A42" s="36" t="s">
        <v>52</v>
      </c>
      <c r="E42" s="37" t="s">
        <v>622</v>
      </c>
    </row>
    <row r="43" spans="1:5" ht="76.5">
      <c r="A43" t="s">
        <v>54</v>
      </c>
      <c r="E43" s="35" t="s">
        <v>623</v>
      </c>
    </row>
    <row r="44" spans="1:16" ht="12.75">
      <c r="A44" s="25" t="s">
        <v>45</v>
      </c>
      <c s="29" t="s">
        <v>40</v>
      </c>
      <c s="29" t="s">
        <v>624</v>
      </c>
      <c s="25" t="s">
        <v>47</v>
      </c>
      <c s="30" t="s">
        <v>625</v>
      </c>
      <c s="31" t="s">
        <v>141</v>
      </c>
      <c s="32">
        <v>35.6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47</v>
      </c>
    </row>
    <row r="46" spans="1:5" ht="25.5">
      <c r="A46" s="36" t="s">
        <v>52</v>
      </c>
      <c r="E46" s="37" t="s">
        <v>626</v>
      </c>
    </row>
    <row r="47" spans="1:5" ht="76.5">
      <c r="A47" t="s">
        <v>54</v>
      </c>
      <c r="E47" s="35" t="s">
        <v>627</v>
      </c>
    </row>
    <row r="48" spans="1:18" ht="12.75" customHeight="1">
      <c r="A48" s="6" t="s">
        <v>43</v>
      </c>
      <c s="6"/>
      <c s="39" t="s">
        <v>259</v>
      </c>
      <c s="6"/>
      <c s="27" t="s">
        <v>426</v>
      </c>
      <c s="6"/>
      <c s="6"/>
      <c s="6"/>
      <c s="40">
        <f>0+Q48</f>
      </c>
      <c r="O48">
        <f>0+R48</f>
      </c>
      <c r="Q48">
        <f>0+I49</f>
      </c>
      <c>
        <f>0+O49</f>
      </c>
    </row>
    <row r="49" spans="1:16" ht="25.5">
      <c r="A49" s="25" t="s">
        <v>45</v>
      </c>
      <c s="29" t="s">
        <v>42</v>
      </c>
      <c s="29" t="s">
        <v>262</v>
      </c>
      <c s="25" t="s">
        <v>263</v>
      </c>
      <c s="30" t="s">
        <v>264</v>
      </c>
      <c s="31" t="s">
        <v>265</v>
      </c>
      <c s="32">
        <v>172.8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38.25">
      <c r="A50" s="34" t="s">
        <v>50</v>
      </c>
      <c r="E50" s="35" t="s">
        <v>266</v>
      </c>
    </row>
    <row r="51" spans="1:5" ht="12.75">
      <c r="A51" s="36" t="s">
        <v>52</v>
      </c>
      <c r="E51" s="37" t="s">
        <v>628</v>
      </c>
    </row>
    <row r="52" spans="1:5" ht="165.75">
      <c r="A52" t="s">
        <v>54</v>
      </c>
      <c r="E52" s="35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629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629</v>
      </c>
      <c s="6"/>
      <c s="18" t="s">
        <v>426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259</v>
      </c>
      <c s="19"/>
      <c s="27" t="s">
        <v>260</v>
      </c>
      <c s="19"/>
      <c s="19"/>
      <c s="19"/>
      <c s="28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25" t="s">
        <v>45</v>
      </c>
      <c s="29" t="s">
        <v>29</v>
      </c>
      <c s="29" t="s">
        <v>262</v>
      </c>
      <c s="25" t="s">
        <v>263</v>
      </c>
      <c s="30" t="s">
        <v>264</v>
      </c>
      <c s="31" t="s">
        <v>265</v>
      </c>
      <c s="32">
        <v>4376.64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266</v>
      </c>
    </row>
    <row r="11" spans="1:5" ht="12.75">
      <c r="A11" s="36" t="s">
        <v>52</v>
      </c>
      <c r="E11" s="37" t="s">
        <v>47</v>
      </c>
    </row>
    <row r="12" spans="1:5" ht="165.75">
      <c r="A12" t="s">
        <v>54</v>
      </c>
      <c r="E12" s="35" t="s">
        <v>268</v>
      </c>
    </row>
    <row r="13" spans="1:16" ht="25.5">
      <c r="A13" s="25" t="s">
        <v>45</v>
      </c>
      <c s="29" t="s">
        <v>23</v>
      </c>
      <c s="29" t="s">
        <v>428</v>
      </c>
      <c s="25" t="s">
        <v>263</v>
      </c>
      <c s="30" t="s">
        <v>429</v>
      </c>
      <c s="31" t="s">
        <v>265</v>
      </c>
      <c s="32">
        <v>409.739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50</v>
      </c>
      <c r="E14" s="35" t="s">
        <v>430</v>
      </c>
    </row>
    <row r="15" spans="1:5" ht="12.75">
      <c r="A15" s="36" t="s">
        <v>52</v>
      </c>
      <c r="E15" s="37" t="s">
        <v>47</v>
      </c>
    </row>
    <row r="16" spans="1:5" ht="165.75">
      <c r="A16" t="s">
        <v>54</v>
      </c>
      <c r="E16" s="35" t="s">
        <v>268</v>
      </c>
    </row>
    <row r="17" spans="1:16" ht="25.5">
      <c r="A17" s="25" t="s">
        <v>45</v>
      </c>
      <c s="29" t="s">
        <v>22</v>
      </c>
      <c s="29" t="s">
        <v>432</v>
      </c>
      <c s="25" t="s">
        <v>263</v>
      </c>
      <c s="30" t="s">
        <v>433</v>
      </c>
      <c s="31" t="s">
        <v>265</v>
      </c>
      <c s="32">
        <v>5.336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38.25">
      <c r="A18" s="34" t="s">
        <v>50</v>
      </c>
      <c r="E18" s="35" t="s">
        <v>430</v>
      </c>
    </row>
    <row r="19" spans="1:5" ht="12.75">
      <c r="A19" s="36" t="s">
        <v>52</v>
      </c>
      <c r="E19" s="37" t="s">
        <v>47</v>
      </c>
    </row>
    <row r="20" spans="1:5" ht="165.75">
      <c r="A20" t="s">
        <v>54</v>
      </c>
      <c r="E20" s="35" t="s">
        <v>268</v>
      </c>
    </row>
    <row r="21" spans="1:16" ht="25.5">
      <c r="A21" s="25" t="s">
        <v>45</v>
      </c>
      <c s="29" t="s">
        <v>33</v>
      </c>
      <c s="29" t="s">
        <v>270</v>
      </c>
      <c s="25" t="s">
        <v>263</v>
      </c>
      <c s="30" t="s">
        <v>271</v>
      </c>
      <c s="31" t="s">
        <v>265</v>
      </c>
      <c s="32">
        <v>969.6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38.25">
      <c r="A22" s="34" t="s">
        <v>50</v>
      </c>
      <c r="E22" s="35" t="s">
        <v>266</v>
      </c>
    </row>
    <row r="23" spans="1:5" ht="12.75">
      <c r="A23" s="36" t="s">
        <v>52</v>
      </c>
      <c r="E23" s="37" t="s">
        <v>47</v>
      </c>
    </row>
    <row r="24" spans="1:5" ht="165.75">
      <c r="A24" t="s">
        <v>54</v>
      </c>
      <c r="E24" s="35" t="s">
        <v>268</v>
      </c>
    </row>
    <row r="25" spans="1:16" ht="25.5">
      <c r="A25" s="25" t="s">
        <v>45</v>
      </c>
      <c s="29" t="s">
        <v>35</v>
      </c>
      <c s="29" t="s">
        <v>274</v>
      </c>
      <c s="25" t="s">
        <v>263</v>
      </c>
      <c s="30" t="s">
        <v>275</v>
      </c>
      <c s="31" t="s">
        <v>265</v>
      </c>
      <c s="32">
        <v>10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38.25">
      <c r="A26" s="34" t="s">
        <v>50</v>
      </c>
      <c r="E26" s="35" t="s">
        <v>276</v>
      </c>
    </row>
    <row r="27" spans="1:5" ht="12.75">
      <c r="A27" s="36" t="s">
        <v>52</v>
      </c>
      <c r="E27" s="37" t="s">
        <v>47</v>
      </c>
    </row>
    <row r="28" spans="1:5" ht="165.75">
      <c r="A28" t="s">
        <v>54</v>
      </c>
      <c r="E28" s="35" t="s">
        <v>278</v>
      </c>
    </row>
    <row r="29" spans="1:16" ht="25.5">
      <c r="A29" s="25" t="s">
        <v>45</v>
      </c>
      <c s="29" t="s">
        <v>37</v>
      </c>
      <c s="29" t="s">
        <v>280</v>
      </c>
      <c s="25" t="s">
        <v>263</v>
      </c>
      <c s="30" t="s">
        <v>281</v>
      </c>
      <c s="31" t="s">
        <v>265</v>
      </c>
      <c s="32">
        <v>12.91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38.25">
      <c r="A30" s="34" t="s">
        <v>50</v>
      </c>
      <c r="E30" s="35" t="s">
        <v>282</v>
      </c>
    </row>
    <row r="31" spans="1:5" ht="12.75">
      <c r="A31" s="36" t="s">
        <v>52</v>
      </c>
      <c r="E31" s="37" t="s">
        <v>47</v>
      </c>
    </row>
    <row r="32" spans="1:5" ht="165.75">
      <c r="A32" t="s">
        <v>54</v>
      </c>
      <c r="E32" s="35" t="s">
        <v>268</v>
      </c>
    </row>
    <row r="33" spans="1:16" ht="25.5">
      <c r="A33" s="25" t="s">
        <v>45</v>
      </c>
      <c s="29" t="s">
        <v>79</v>
      </c>
      <c s="29" t="s">
        <v>584</v>
      </c>
      <c s="25" t="s">
        <v>263</v>
      </c>
      <c s="30" t="s">
        <v>585</v>
      </c>
      <c s="31" t="s">
        <v>265</v>
      </c>
      <c s="32">
        <v>0.005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287</v>
      </c>
    </row>
    <row r="35" spans="1:5" ht="12.75">
      <c r="A35" s="36" t="s">
        <v>52</v>
      </c>
      <c r="E35" s="37" t="s">
        <v>47</v>
      </c>
    </row>
    <row r="36" spans="1:5" ht="165.75">
      <c r="A36" t="s">
        <v>54</v>
      </c>
      <c r="E36" s="35" t="s">
        <v>268</v>
      </c>
    </row>
    <row r="37" spans="1:16" ht="38.25">
      <c r="A37" s="25" t="s">
        <v>45</v>
      </c>
      <c s="29" t="s">
        <v>85</v>
      </c>
      <c s="29" t="s">
        <v>586</v>
      </c>
      <c s="25" t="s">
        <v>263</v>
      </c>
      <c s="30" t="s">
        <v>587</v>
      </c>
      <c s="31" t="s">
        <v>265</v>
      </c>
      <c s="32">
        <v>0.01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430</v>
      </c>
    </row>
    <row r="39" spans="1:5" ht="12.75">
      <c r="A39" s="36" t="s">
        <v>52</v>
      </c>
      <c r="E39" s="37" t="s">
        <v>47</v>
      </c>
    </row>
    <row r="40" spans="1:5" ht="165.75">
      <c r="A40" t="s">
        <v>54</v>
      </c>
      <c r="E40" s="35" t="s">
        <v>268</v>
      </c>
    </row>
    <row r="41" spans="1:16" ht="25.5">
      <c r="A41" s="25" t="s">
        <v>45</v>
      </c>
      <c s="29" t="s">
        <v>40</v>
      </c>
      <c s="29" t="s">
        <v>285</v>
      </c>
      <c s="25" t="s">
        <v>263</v>
      </c>
      <c s="30" t="s">
        <v>286</v>
      </c>
      <c s="31" t="s">
        <v>265</v>
      </c>
      <c s="32">
        <v>0.502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287</v>
      </c>
    </row>
    <row r="43" spans="1:5" ht="12.75">
      <c r="A43" s="36" t="s">
        <v>52</v>
      </c>
      <c r="E43" s="37" t="s">
        <v>47</v>
      </c>
    </row>
    <row r="44" spans="1:5" ht="165.75">
      <c r="A44" t="s">
        <v>54</v>
      </c>
      <c r="E44" s="35" t="s">
        <v>268</v>
      </c>
    </row>
    <row r="45" spans="1:16" ht="38.25">
      <c r="A45" s="25" t="s">
        <v>45</v>
      </c>
      <c s="29" t="s">
        <v>42</v>
      </c>
      <c s="29" t="s">
        <v>290</v>
      </c>
      <c s="25" t="s">
        <v>263</v>
      </c>
      <c s="30" t="s">
        <v>291</v>
      </c>
      <c s="31" t="s">
        <v>265</v>
      </c>
      <c s="32">
        <v>138.5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63.75">
      <c r="A46" s="34" t="s">
        <v>50</v>
      </c>
      <c r="E46" s="35" t="s">
        <v>292</v>
      </c>
    </row>
    <row r="47" spans="1:5" ht="12.75">
      <c r="A47" s="36" t="s">
        <v>52</v>
      </c>
      <c r="E47" s="37" t="s">
        <v>47</v>
      </c>
    </row>
    <row r="48" spans="1:5" ht="165.75">
      <c r="A48" t="s">
        <v>54</v>
      </c>
      <c r="E48" s="35" t="s">
        <v>268</v>
      </c>
    </row>
    <row r="49" spans="1:16" ht="38.25">
      <c r="A49" s="25" t="s">
        <v>45</v>
      </c>
      <c s="29" t="s">
        <v>98</v>
      </c>
      <c s="29" t="s">
        <v>295</v>
      </c>
      <c s="25" t="s">
        <v>263</v>
      </c>
      <c s="30" t="s">
        <v>296</v>
      </c>
      <c s="31" t="s">
        <v>265</v>
      </c>
      <c s="32">
        <v>277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51">
      <c r="A50" s="34" t="s">
        <v>50</v>
      </c>
      <c r="E50" s="35" t="s">
        <v>297</v>
      </c>
    </row>
    <row r="51" spans="1:5" ht="12.75">
      <c r="A51" s="36" t="s">
        <v>52</v>
      </c>
      <c r="E51" s="37" t="s">
        <v>47</v>
      </c>
    </row>
    <row r="52" spans="1:5" ht="165.75">
      <c r="A52" t="s">
        <v>54</v>
      </c>
      <c r="E52" s="35" t="s">
        <v>268</v>
      </c>
    </row>
    <row r="53" spans="1:16" ht="38.25">
      <c r="A53" s="25" t="s">
        <v>45</v>
      </c>
      <c s="29" t="s">
        <v>105</v>
      </c>
      <c s="29" t="s">
        <v>300</v>
      </c>
      <c s="25" t="s">
        <v>263</v>
      </c>
      <c s="30" t="s">
        <v>301</v>
      </c>
      <c s="31" t="s">
        <v>265</v>
      </c>
      <c s="32">
        <v>578.1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50</v>
      </c>
      <c r="E54" s="35" t="s">
        <v>302</v>
      </c>
    </row>
    <row r="55" spans="1:5" ht="12.75">
      <c r="A55" s="36" t="s">
        <v>52</v>
      </c>
      <c r="E55" s="37" t="s">
        <v>47</v>
      </c>
    </row>
    <row r="56" spans="1:5" ht="165.75">
      <c r="A56" t="s">
        <v>54</v>
      </c>
      <c r="E56" s="35" t="s">
        <v>268</v>
      </c>
    </row>
    <row r="57" spans="1:16" ht="38.25">
      <c r="A57" s="25" t="s">
        <v>45</v>
      </c>
      <c s="29" t="s">
        <v>111</v>
      </c>
      <c s="29" t="s">
        <v>305</v>
      </c>
      <c s="25" t="s">
        <v>263</v>
      </c>
      <c s="30" t="s">
        <v>306</v>
      </c>
      <c s="31" t="s">
        <v>265</v>
      </c>
      <c s="32">
        <v>289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63.75">
      <c r="A58" s="34" t="s">
        <v>50</v>
      </c>
      <c r="E58" s="35" t="s">
        <v>307</v>
      </c>
    </row>
    <row r="59" spans="1:5" ht="12.75">
      <c r="A59" s="36" t="s">
        <v>52</v>
      </c>
      <c r="E59" s="37" t="s">
        <v>47</v>
      </c>
    </row>
    <row r="60" spans="1:5" ht="165.75">
      <c r="A60" t="s">
        <v>54</v>
      </c>
      <c r="E60" s="35" t="s">
        <v>268</v>
      </c>
    </row>
    <row r="61" spans="1:16" ht="38.25">
      <c r="A61" s="25" t="s">
        <v>45</v>
      </c>
      <c s="29" t="s">
        <v>118</v>
      </c>
      <c s="29" t="s">
        <v>435</v>
      </c>
      <c s="25" t="s">
        <v>263</v>
      </c>
      <c s="30" t="s">
        <v>436</v>
      </c>
      <c s="31" t="s">
        <v>265</v>
      </c>
      <c s="32">
        <v>9.348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63.75">
      <c r="A62" s="34" t="s">
        <v>50</v>
      </c>
      <c r="E62" s="35" t="s">
        <v>437</v>
      </c>
    </row>
    <row r="63" spans="1:5" ht="12.75">
      <c r="A63" s="36" t="s">
        <v>52</v>
      </c>
      <c r="E63" s="37" t="s">
        <v>47</v>
      </c>
    </row>
    <row r="64" spans="1:5" ht="165.75">
      <c r="A64" t="s">
        <v>54</v>
      </c>
      <c r="E64" s="35" t="s">
        <v>268</v>
      </c>
    </row>
    <row r="65" spans="1:16" ht="25.5">
      <c r="A65" s="25" t="s">
        <v>45</v>
      </c>
      <c s="29" t="s">
        <v>123</v>
      </c>
      <c s="29" t="s">
        <v>310</v>
      </c>
      <c s="25" t="s">
        <v>263</v>
      </c>
      <c s="30" t="s">
        <v>311</v>
      </c>
      <c s="31" t="s">
        <v>265</v>
      </c>
      <c s="32">
        <v>15.284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312</v>
      </c>
    </row>
    <row r="67" spans="1:5" ht="12.75">
      <c r="A67" s="36" t="s">
        <v>52</v>
      </c>
      <c r="E67" s="37" t="s">
        <v>47</v>
      </c>
    </row>
    <row r="68" spans="1:5" ht="165.75">
      <c r="A68" t="s">
        <v>54</v>
      </c>
      <c r="E68" s="35" t="s">
        <v>268</v>
      </c>
    </row>
    <row r="69" spans="1:16" ht="25.5">
      <c r="A69" s="25" t="s">
        <v>45</v>
      </c>
      <c s="29" t="s">
        <v>129</v>
      </c>
      <c s="29" t="s">
        <v>588</v>
      </c>
      <c s="25" t="s">
        <v>263</v>
      </c>
      <c s="30" t="s">
        <v>589</v>
      </c>
      <c s="31" t="s">
        <v>265</v>
      </c>
      <c s="32">
        <v>0.5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312</v>
      </c>
    </row>
    <row r="71" spans="1:5" ht="12.75">
      <c r="A71" s="36" t="s">
        <v>52</v>
      </c>
      <c r="E71" s="37" t="s">
        <v>47</v>
      </c>
    </row>
    <row r="72" spans="1:5" ht="165.75">
      <c r="A72" t="s">
        <v>54</v>
      </c>
      <c r="E72" s="35" t="s">
        <v>268</v>
      </c>
    </row>
    <row r="73" spans="1:16" ht="25.5">
      <c r="A73" s="25" t="s">
        <v>45</v>
      </c>
      <c s="29" t="s">
        <v>134</v>
      </c>
      <c s="29" t="s">
        <v>590</v>
      </c>
      <c s="25" t="s">
        <v>263</v>
      </c>
      <c s="30" t="s">
        <v>591</v>
      </c>
      <c s="31" t="s">
        <v>265</v>
      </c>
      <c s="32">
        <v>0.005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430</v>
      </c>
    </row>
    <row r="75" spans="1:5" ht="12.75">
      <c r="A75" s="36" t="s">
        <v>52</v>
      </c>
      <c r="E75" s="37" t="s">
        <v>47</v>
      </c>
    </row>
    <row r="76" spans="1:5" ht="165.75">
      <c r="A76" t="s">
        <v>54</v>
      </c>
      <c r="E76" s="35" t="s">
        <v>268</v>
      </c>
    </row>
    <row r="77" spans="1:16" ht="25.5">
      <c r="A77" s="25" t="s">
        <v>45</v>
      </c>
      <c s="29" t="s">
        <v>138</v>
      </c>
      <c s="29" t="s">
        <v>592</v>
      </c>
      <c s="25" t="s">
        <v>263</v>
      </c>
      <c s="30" t="s">
        <v>593</v>
      </c>
      <c s="31" t="s">
        <v>265</v>
      </c>
      <c s="32">
        <v>0.005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38.25">
      <c r="A78" s="34" t="s">
        <v>50</v>
      </c>
      <c r="E78" s="35" t="s">
        <v>594</v>
      </c>
    </row>
    <row r="79" spans="1:5" ht="12.75">
      <c r="A79" s="36" t="s">
        <v>52</v>
      </c>
      <c r="E79" s="37" t="s">
        <v>47</v>
      </c>
    </row>
    <row r="80" spans="1:5" ht="165.75">
      <c r="A80" t="s">
        <v>54</v>
      </c>
      <c r="E80" s="35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630</v>
      </c>
      <c s="41">
        <f>0+I8+I21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630</v>
      </c>
      <c s="6"/>
      <c s="18" t="s">
        <v>631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632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633</v>
      </c>
      <c s="25" t="s">
        <v>47</v>
      </c>
      <c s="30" t="s">
        <v>634</v>
      </c>
      <c s="31" t="s">
        <v>362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635</v>
      </c>
    </row>
    <row r="11" spans="1:5" ht="12.75">
      <c r="A11" s="36" t="s">
        <v>52</v>
      </c>
      <c r="E11" s="37" t="s">
        <v>636</v>
      </c>
    </row>
    <row r="12" spans="1:5" ht="140.25">
      <c r="A12" t="s">
        <v>54</v>
      </c>
      <c r="E12" s="35" t="s">
        <v>637</v>
      </c>
    </row>
    <row r="13" spans="1:16" ht="12.75">
      <c r="A13" s="25" t="s">
        <v>45</v>
      </c>
      <c s="29" t="s">
        <v>23</v>
      </c>
      <c s="29" t="s">
        <v>638</v>
      </c>
      <c s="25" t="s">
        <v>47</v>
      </c>
      <c s="30" t="s">
        <v>639</v>
      </c>
      <c s="31" t="s">
        <v>362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635</v>
      </c>
    </row>
    <row r="15" spans="1:5" ht="12.75">
      <c r="A15" s="36" t="s">
        <v>52</v>
      </c>
      <c r="E15" s="37" t="s">
        <v>636</v>
      </c>
    </row>
    <row r="16" spans="1:5" ht="89.25">
      <c r="A16" t="s">
        <v>54</v>
      </c>
      <c r="E16" s="35" t="s">
        <v>640</v>
      </c>
    </row>
    <row r="17" spans="1:16" ht="12.75">
      <c r="A17" s="25" t="s">
        <v>45</v>
      </c>
      <c s="29" t="s">
        <v>22</v>
      </c>
      <c s="29" t="s">
        <v>641</v>
      </c>
      <c s="25" t="s">
        <v>47</v>
      </c>
      <c s="30" t="s">
        <v>642</v>
      </c>
      <c s="31" t="s">
        <v>362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635</v>
      </c>
    </row>
    <row r="19" spans="1:5" ht="12.75">
      <c r="A19" s="36" t="s">
        <v>52</v>
      </c>
      <c r="E19" s="37" t="s">
        <v>636</v>
      </c>
    </row>
    <row r="20" spans="1:5" ht="89.25">
      <c r="A20" t="s">
        <v>54</v>
      </c>
      <c r="E20" s="35" t="s">
        <v>643</v>
      </c>
    </row>
    <row r="21" spans="1:18" ht="12.75" customHeight="1">
      <c r="A21" s="6" t="s">
        <v>43</v>
      </c>
      <c s="6"/>
      <c s="39" t="s">
        <v>23</v>
      </c>
      <c s="6"/>
      <c s="27" t="s">
        <v>644</v>
      </c>
      <c s="6"/>
      <c s="6"/>
      <c s="6"/>
      <c s="40">
        <f>0+Q21</f>
      </c>
      <c r="O21">
        <f>0+R21</f>
      </c>
      <c r="Q21">
        <f>0+I22+I26+I30+I34</f>
      </c>
      <c>
        <f>0+O22+O26+O30+O34</f>
      </c>
    </row>
    <row r="22" spans="1:16" ht="12.75">
      <c r="A22" s="25" t="s">
        <v>45</v>
      </c>
      <c s="29" t="s">
        <v>33</v>
      </c>
      <c s="29" t="s">
        <v>645</v>
      </c>
      <c s="25" t="s">
        <v>47</v>
      </c>
      <c s="30" t="s">
        <v>646</v>
      </c>
      <c s="31" t="s">
        <v>362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647</v>
      </c>
    </row>
    <row r="24" spans="1:5" ht="12.75">
      <c r="A24" s="36" t="s">
        <v>52</v>
      </c>
      <c r="E24" s="37" t="s">
        <v>636</v>
      </c>
    </row>
    <row r="25" spans="1:5" ht="89.25">
      <c r="A25" t="s">
        <v>54</v>
      </c>
      <c r="E25" s="35" t="s">
        <v>648</v>
      </c>
    </row>
    <row r="26" spans="1:16" ht="12.75">
      <c r="A26" s="25" t="s">
        <v>45</v>
      </c>
      <c s="29" t="s">
        <v>35</v>
      </c>
      <c s="29" t="s">
        <v>649</v>
      </c>
      <c s="25" t="s">
        <v>47</v>
      </c>
      <c s="30" t="s">
        <v>650</v>
      </c>
      <c s="31" t="s">
        <v>362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651</v>
      </c>
    </row>
    <row r="28" spans="1:5" ht="12.75">
      <c r="A28" s="36" t="s">
        <v>52</v>
      </c>
      <c r="E28" s="37" t="s">
        <v>636</v>
      </c>
    </row>
    <row r="29" spans="1:5" ht="76.5">
      <c r="A29" t="s">
        <v>54</v>
      </c>
      <c r="E29" s="35" t="s">
        <v>652</v>
      </c>
    </row>
    <row r="30" spans="1:16" ht="12.75">
      <c r="A30" s="25" t="s">
        <v>45</v>
      </c>
      <c s="29" t="s">
        <v>37</v>
      </c>
      <c s="29" t="s">
        <v>653</v>
      </c>
      <c s="25" t="s">
        <v>47</v>
      </c>
      <c s="30" t="s">
        <v>654</v>
      </c>
      <c s="31" t="s">
        <v>362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655</v>
      </c>
    </row>
    <row r="32" spans="1:5" ht="12.75">
      <c r="A32" s="36" t="s">
        <v>52</v>
      </c>
      <c r="E32" s="37" t="s">
        <v>636</v>
      </c>
    </row>
    <row r="33" spans="1:5" ht="12.75">
      <c r="A33" t="s">
        <v>54</v>
      </c>
      <c r="E33" s="35" t="s">
        <v>656</v>
      </c>
    </row>
    <row r="34" spans="1:16" ht="12.75">
      <c r="A34" s="25" t="s">
        <v>45</v>
      </c>
      <c s="29" t="s">
        <v>79</v>
      </c>
      <c s="29" t="s">
        <v>657</v>
      </c>
      <c s="25" t="s">
        <v>47</v>
      </c>
      <c s="30" t="s">
        <v>658</v>
      </c>
      <c s="31" t="s">
        <v>362</v>
      </c>
      <c s="32">
        <v>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655</v>
      </c>
    </row>
    <row r="36" spans="1:5" ht="12.75">
      <c r="A36" s="36" t="s">
        <v>52</v>
      </c>
      <c r="E36" s="37" t="s">
        <v>636</v>
      </c>
    </row>
    <row r="37" spans="1:5" ht="12.75">
      <c r="A37" t="s">
        <v>54</v>
      </c>
      <c r="E37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